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 tabRatio="618"/>
  </bookViews>
  <sheets>
    <sheet name="(A) Założenia" sheetId="1" r:id="rId1"/>
    <sheet name="(B) Obliczenia własne" sheetId="14" r:id="rId2"/>
    <sheet name="(C) Luka finansowa" sheetId="24" r:id="rId3"/>
    <sheet name="Wsk dyskont" sheetId="25" state="hidden" r:id="rId4"/>
  </sheets>
  <externalReferences>
    <externalReference r:id="rId5"/>
  </externalReferences>
  <definedNames>
    <definedName name="__xlnm.Print_Area">'(A) Założenia'!$A$1:$AE$5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'[1](F) LUKA FINANSOWA'!$A$1:$AH$40</definedName>
    <definedName name="__xlnm.Print_Area_7">#REF!</definedName>
    <definedName name="__xlnm.Print_Area_8">#REF!</definedName>
    <definedName name="__xlnm.Print_Titles">(#REF!,#REF!)</definedName>
    <definedName name="__xlnm.Print_Titles_1">#REF!</definedName>
    <definedName name="__xlnm.Print_Titles_2">#REF!</definedName>
    <definedName name="MaksymalnaStopaWspółfinansowania">'(C) Luka finansowa'!#REF!</definedName>
    <definedName name="_xlnm.Print_Area" localSheetId="0">'(A) Założenia'!$A$1:$AE$5</definedName>
  </definedNames>
  <calcPr calcId="162913"/>
</workbook>
</file>

<file path=xl/calcChain.xml><?xml version="1.0" encoding="utf-8"?>
<calcChain xmlns="http://schemas.openxmlformats.org/spreadsheetml/2006/main">
  <c r="K52" i="24" l="1"/>
  <c r="K51" i="24"/>
  <c r="G77" i="14" l="1"/>
  <c r="C52" i="24" l="1"/>
  <c r="E52" i="24"/>
  <c r="K50" i="24" l="1"/>
  <c r="I52" i="24"/>
  <c r="G52" i="24"/>
  <c r="G46" i="24"/>
  <c r="C51" i="24" l="1"/>
  <c r="I51" i="24" l="1"/>
  <c r="G51" i="24"/>
  <c r="E51" i="24"/>
  <c r="F76" i="14" l="1"/>
  <c r="E76" i="14"/>
  <c r="D76" i="14"/>
  <c r="C76" i="14"/>
  <c r="C50" i="24" l="1"/>
  <c r="B124" i="14" l="1"/>
  <c r="B125" i="14" s="1"/>
  <c r="B98" i="14"/>
  <c r="B111" i="14"/>
  <c r="P70" i="14"/>
  <c r="B41" i="14"/>
  <c r="B42" i="14"/>
  <c r="B39" i="14"/>
  <c r="B7" i="14"/>
  <c r="A371" i="14" l="1"/>
  <c r="E5" i="1" l="1"/>
  <c r="G79" i="14" l="1"/>
  <c r="G80" i="14"/>
  <c r="R37" i="14"/>
  <c r="R36" i="14"/>
  <c r="R32" i="14"/>
  <c r="R33" i="14"/>
  <c r="R30" i="14"/>
  <c r="R29" i="14"/>
  <c r="R27" i="14"/>
  <c r="R26" i="14"/>
  <c r="R24" i="14"/>
  <c r="R23" i="14"/>
  <c r="R21" i="14"/>
  <c r="R20" i="14"/>
  <c r="R18" i="14"/>
  <c r="R17" i="14"/>
  <c r="R15" i="14"/>
  <c r="R14" i="14"/>
  <c r="R12" i="14"/>
  <c r="R11" i="14"/>
  <c r="R9" i="14"/>
  <c r="R8" i="14"/>
  <c r="N43" i="14"/>
  <c r="O43" i="14"/>
  <c r="P43" i="14"/>
  <c r="Q43" i="14"/>
  <c r="N42" i="14"/>
  <c r="O42" i="14"/>
  <c r="P42" i="14"/>
  <c r="Q42" i="14"/>
  <c r="N41" i="14"/>
  <c r="O41" i="14"/>
  <c r="P41" i="14"/>
  <c r="Q41" i="14"/>
  <c r="N39" i="14"/>
  <c r="O39" i="14"/>
  <c r="P39" i="14"/>
  <c r="Q39" i="14"/>
  <c r="N35" i="14"/>
  <c r="O35" i="14"/>
  <c r="P35" i="14"/>
  <c r="Q35" i="14"/>
  <c r="N31" i="14"/>
  <c r="O31" i="14"/>
  <c r="P31" i="14"/>
  <c r="Q31" i="14"/>
  <c r="N28" i="14"/>
  <c r="O28" i="14"/>
  <c r="P28" i="14"/>
  <c r="Q28" i="14"/>
  <c r="N25" i="14"/>
  <c r="O25" i="14"/>
  <c r="P25" i="14"/>
  <c r="Q25" i="14"/>
  <c r="N22" i="14"/>
  <c r="O22" i="14"/>
  <c r="P22" i="14"/>
  <c r="Q22" i="14"/>
  <c r="N19" i="14"/>
  <c r="O19" i="14"/>
  <c r="P19" i="14"/>
  <c r="Q19" i="14"/>
  <c r="N16" i="14"/>
  <c r="O16" i="14"/>
  <c r="P16" i="14"/>
  <c r="Q16" i="14"/>
  <c r="N13" i="14"/>
  <c r="O13" i="14"/>
  <c r="P13" i="14"/>
  <c r="Q13" i="14"/>
  <c r="N10" i="14"/>
  <c r="O10" i="14"/>
  <c r="P10" i="14"/>
  <c r="Q10" i="14"/>
  <c r="N7" i="14"/>
  <c r="O7" i="14"/>
  <c r="P7" i="14"/>
  <c r="P38" i="14" s="1"/>
  <c r="Q7" i="14"/>
  <c r="Q38" i="14" l="1"/>
  <c r="P40" i="14"/>
  <c r="N38" i="14"/>
  <c r="I50" i="24"/>
  <c r="O38" i="14"/>
  <c r="O40" i="14"/>
  <c r="N40" i="14"/>
  <c r="Q40" i="14"/>
  <c r="F82" i="14"/>
  <c r="F83" i="14"/>
  <c r="F84" i="14"/>
  <c r="R7" i="14"/>
  <c r="C43" i="14"/>
  <c r="B43" i="14"/>
  <c r="B40" i="14" s="1"/>
  <c r="C42" i="14"/>
  <c r="C41" i="14"/>
  <c r="G39" i="14"/>
  <c r="F39" i="14"/>
  <c r="E39" i="14"/>
  <c r="D39" i="14"/>
  <c r="C39" i="14"/>
  <c r="R28" i="14"/>
  <c r="R25" i="14"/>
  <c r="R22" i="14"/>
  <c r="R13" i="14"/>
  <c r="R10" i="14"/>
  <c r="B31" i="14"/>
  <c r="D42" i="14"/>
  <c r="E42" i="14"/>
  <c r="F42" i="14"/>
  <c r="G42" i="14"/>
  <c r="H42" i="14"/>
  <c r="I42" i="14"/>
  <c r="J42" i="14"/>
  <c r="K42" i="14"/>
  <c r="L42" i="14"/>
  <c r="M42" i="14"/>
  <c r="H39" i="14"/>
  <c r="I39" i="14"/>
  <c r="J39" i="14"/>
  <c r="K39" i="14"/>
  <c r="L39" i="14"/>
  <c r="M39" i="14"/>
  <c r="C28" i="14"/>
  <c r="D28" i="14"/>
  <c r="E28" i="14"/>
  <c r="F28" i="14"/>
  <c r="G28" i="14"/>
  <c r="H28" i="14"/>
  <c r="I28" i="14"/>
  <c r="J28" i="14"/>
  <c r="K28" i="14"/>
  <c r="L28" i="14"/>
  <c r="M28" i="14"/>
  <c r="B28" i="14"/>
  <c r="C25" i="14"/>
  <c r="D25" i="14"/>
  <c r="E25" i="14"/>
  <c r="F25" i="14"/>
  <c r="G25" i="14"/>
  <c r="H25" i="14"/>
  <c r="I25" i="14"/>
  <c r="J25" i="14"/>
  <c r="K25" i="14"/>
  <c r="L25" i="14"/>
  <c r="M25" i="14"/>
  <c r="B25" i="14"/>
  <c r="C22" i="14"/>
  <c r="D22" i="14"/>
  <c r="E22" i="14"/>
  <c r="F22" i="14"/>
  <c r="G22" i="14"/>
  <c r="H22" i="14"/>
  <c r="I22" i="14"/>
  <c r="J22" i="14"/>
  <c r="K22" i="14"/>
  <c r="L22" i="14"/>
  <c r="M22" i="14"/>
  <c r="B22" i="14"/>
  <c r="C19" i="14"/>
  <c r="D19" i="14"/>
  <c r="E19" i="14"/>
  <c r="F19" i="14"/>
  <c r="G19" i="14"/>
  <c r="H19" i="14"/>
  <c r="I19" i="14"/>
  <c r="J19" i="14"/>
  <c r="K19" i="14"/>
  <c r="L19" i="14"/>
  <c r="M19" i="14"/>
  <c r="B19" i="14"/>
  <c r="C442" i="14"/>
  <c r="D442" i="14"/>
  <c r="E442" i="14"/>
  <c r="F442" i="14"/>
  <c r="G442" i="14"/>
  <c r="H442" i="14"/>
  <c r="I442" i="14"/>
  <c r="J442" i="14"/>
  <c r="K442" i="14"/>
  <c r="L442" i="14"/>
  <c r="M442" i="14"/>
  <c r="N442" i="14"/>
  <c r="O442" i="14"/>
  <c r="P442" i="14"/>
  <c r="B442" i="14"/>
  <c r="B443" i="14" s="1"/>
  <c r="B498" i="14" s="1"/>
  <c r="C421" i="14"/>
  <c r="D421" i="14"/>
  <c r="E421" i="14"/>
  <c r="F421" i="14"/>
  <c r="G421" i="14"/>
  <c r="H421" i="14"/>
  <c r="I421" i="14"/>
  <c r="J421" i="14"/>
  <c r="K421" i="14"/>
  <c r="L421" i="14"/>
  <c r="M421" i="14"/>
  <c r="N421" i="14"/>
  <c r="O421" i="14"/>
  <c r="P421" i="14"/>
  <c r="B421" i="14"/>
  <c r="C416" i="14"/>
  <c r="D416" i="14"/>
  <c r="E416" i="14"/>
  <c r="F416" i="14"/>
  <c r="G416" i="14"/>
  <c r="H416" i="14"/>
  <c r="I416" i="14"/>
  <c r="J416" i="14"/>
  <c r="K416" i="14"/>
  <c r="L416" i="14"/>
  <c r="M416" i="14"/>
  <c r="N416" i="14"/>
  <c r="O416" i="14"/>
  <c r="P416" i="14"/>
  <c r="B416" i="14"/>
  <c r="C414" i="14"/>
  <c r="D414" i="14"/>
  <c r="E414" i="14"/>
  <c r="F414" i="14"/>
  <c r="G414" i="14"/>
  <c r="H414" i="14"/>
  <c r="I414" i="14"/>
  <c r="J414" i="14"/>
  <c r="K414" i="14"/>
  <c r="L414" i="14"/>
  <c r="M414" i="14"/>
  <c r="N414" i="14"/>
  <c r="O414" i="14"/>
  <c r="P414" i="14"/>
  <c r="B414" i="14"/>
  <c r="C399" i="14"/>
  <c r="D399" i="14"/>
  <c r="E399" i="14"/>
  <c r="F399" i="14"/>
  <c r="G399" i="14"/>
  <c r="H399" i="14"/>
  <c r="I399" i="14"/>
  <c r="J399" i="14"/>
  <c r="K399" i="14"/>
  <c r="L399" i="14"/>
  <c r="M399" i="14"/>
  <c r="N399" i="14"/>
  <c r="O399" i="14"/>
  <c r="P399" i="14"/>
  <c r="B399" i="14"/>
  <c r="C385" i="14"/>
  <c r="D385" i="14"/>
  <c r="E385" i="14"/>
  <c r="F385" i="14"/>
  <c r="G385" i="14"/>
  <c r="H385" i="14"/>
  <c r="I385" i="14"/>
  <c r="J385" i="14"/>
  <c r="K385" i="14"/>
  <c r="L385" i="14"/>
  <c r="M385" i="14"/>
  <c r="N385" i="14"/>
  <c r="O385" i="14"/>
  <c r="P385" i="14"/>
  <c r="B385" i="14"/>
  <c r="C380" i="14"/>
  <c r="D380" i="14"/>
  <c r="E380" i="14"/>
  <c r="F380" i="14"/>
  <c r="G380" i="14"/>
  <c r="H380" i="14"/>
  <c r="I380" i="14"/>
  <c r="J380" i="14"/>
  <c r="K380" i="14"/>
  <c r="L380" i="14"/>
  <c r="M380" i="14"/>
  <c r="N380" i="14"/>
  <c r="O380" i="14"/>
  <c r="P380" i="14"/>
  <c r="B380" i="14"/>
  <c r="C378" i="14"/>
  <c r="D378" i="14"/>
  <c r="E378" i="14"/>
  <c r="F378" i="14"/>
  <c r="G378" i="14"/>
  <c r="H378" i="14"/>
  <c r="I378" i="14"/>
  <c r="J378" i="14"/>
  <c r="K378" i="14"/>
  <c r="L378" i="14"/>
  <c r="M378" i="14"/>
  <c r="N378" i="14"/>
  <c r="O378" i="14"/>
  <c r="P378" i="14"/>
  <c r="B378" i="14"/>
  <c r="C363" i="14"/>
  <c r="D363" i="14"/>
  <c r="E363" i="14"/>
  <c r="F363" i="14"/>
  <c r="G363" i="14"/>
  <c r="H363" i="14"/>
  <c r="I363" i="14"/>
  <c r="J363" i="14"/>
  <c r="K363" i="14"/>
  <c r="L363" i="14"/>
  <c r="M363" i="14"/>
  <c r="N363" i="14"/>
  <c r="O363" i="14"/>
  <c r="P363" i="14"/>
  <c r="B363" i="14"/>
  <c r="C349" i="14"/>
  <c r="D349" i="14"/>
  <c r="E349" i="14"/>
  <c r="F349" i="14"/>
  <c r="G349" i="14"/>
  <c r="H349" i="14"/>
  <c r="I349" i="14"/>
  <c r="J349" i="14"/>
  <c r="K349" i="14"/>
  <c r="L349" i="14"/>
  <c r="M349" i="14"/>
  <c r="N349" i="14"/>
  <c r="O349" i="14"/>
  <c r="P349" i="14"/>
  <c r="B349" i="14"/>
  <c r="C344" i="14"/>
  <c r="D344" i="14"/>
  <c r="E344" i="14"/>
  <c r="F344" i="14"/>
  <c r="G344" i="14"/>
  <c r="H344" i="14"/>
  <c r="I344" i="14"/>
  <c r="J344" i="14"/>
  <c r="K344" i="14"/>
  <c r="L344" i="14"/>
  <c r="M344" i="14"/>
  <c r="N344" i="14"/>
  <c r="O344" i="14"/>
  <c r="P344" i="14"/>
  <c r="B344" i="14"/>
  <c r="C342" i="14"/>
  <c r="D342" i="14"/>
  <c r="E342" i="14"/>
  <c r="F342" i="14"/>
  <c r="G342" i="14"/>
  <c r="H342" i="14"/>
  <c r="I342" i="14"/>
  <c r="J342" i="14"/>
  <c r="K342" i="14"/>
  <c r="L342" i="14"/>
  <c r="M342" i="14"/>
  <c r="N342" i="14"/>
  <c r="O342" i="14"/>
  <c r="P342" i="14"/>
  <c r="B342" i="14"/>
  <c r="C327" i="14"/>
  <c r="D327" i="14"/>
  <c r="E327" i="14"/>
  <c r="F327" i="14"/>
  <c r="G327" i="14"/>
  <c r="H327" i="14"/>
  <c r="I327" i="14"/>
  <c r="J327" i="14"/>
  <c r="K327" i="14"/>
  <c r="L327" i="14"/>
  <c r="M327" i="14"/>
  <c r="N327" i="14"/>
  <c r="O327" i="14"/>
  <c r="P327" i="14"/>
  <c r="B327" i="14"/>
  <c r="C269" i="14"/>
  <c r="D269" i="14"/>
  <c r="E269" i="14"/>
  <c r="F269" i="14"/>
  <c r="G269" i="14"/>
  <c r="H269" i="14"/>
  <c r="I269" i="14"/>
  <c r="J269" i="14"/>
  <c r="K269" i="14"/>
  <c r="L269" i="14"/>
  <c r="M269" i="14"/>
  <c r="N269" i="14"/>
  <c r="O269" i="14"/>
  <c r="P269" i="14"/>
  <c r="C264" i="14"/>
  <c r="D264" i="14"/>
  <c r="E264" i="14"/>
  <c r="F264" i="14"/>
  <c r="G264" i="14"/>
  <c r="H264" i="14"/>
  <c r="I264" i="14"/>
  <c r="J264" i="14"/>
  <c r="K264" i="14"/>
  <c r="L264" i="14"/>
  <c r="M264" i="14"/>
  <c r="N264" i="14"/>
  <c r="O264" i="14"/>
  <c r="P264" i="14"/>
  <c r="B269" i="14"/>
  <c r="B264" i="14"/>
  <c r="C239" i="14"/>
  <c r="D239" i="14"/>
  <c r="E239" i="14"/>
  <c r="F239" i="14"/>
  <c r="G239" i="14"/>
  <c r="H239" i="14"/>
  <c r="I239" i="14"/>
  <c r="J239" i="14"/>
  <c r="K239" i="14"/>
  <c r="L239" i="14"/>
  <c r="M239" i="14"/>
  <c r="N239" i="14"/>
  <c r="O239" i="14"/>
  <c r="P239" i="14"/>
  <c r="B239" i="14"/>
  <c r="C234" i="14"/>
  <c r="D234" i="14"/>
  <c r="E234" i="14"/>
  <c r="F234" i="14"/>
  <c r="G234" i="14"/>
  <c r="H234" i="14"/>
  <c r="I234" i="14"/>
  <c r="J234" i="14"/>
  <c r="K234" i="14"/>
  <c r="L234" i="14"/>
  <c r="M234" i="14"/>
  <c r="N234" i="14"/>
  <c r="O234" i="14"/>
  <c r="P234" i="14"/>
  <c r="B234" i="14"/>
  <c r="P294" i="14"/>
  <c r="C227" i="14"/>
  <c r="C228" i="14" s="1"/>
  <c r="C294" i="14"/>
  <c r="D227" i="14"/>
  <c r="D228" i="14" s="1"/>
  <c r="E21" i="24" s="1"/>
  <c r="E20" i="24" s="1"/>
  <c r="D294" i="14"/>
  <c r="E227" i="14"/>
  <c r="E228" i="14" s="1"/>
  <c r="E449" i="14" s="1"/>
  <c r="E294" i="14"/>
  <c r="F227" i="14"/>
  <c r="F228" i="14" s="1"/>
  <c r="F294" i="14"/>
  <c r="G227" i="14"/>
  <c r="G228" i="14" s="1"/>
  <c r="G468" i="14" s="1"/>
  <c r="G294" i="14"/>
  <c r="H227" i="14"/>
  <c r="H228" i="14" s="1"/>
  <c r="I227" i="14"/>
  <c r="I228" i="14" s="1"/>
  <c r="I494" i="14" s="1"/>
  <c r="I489" i="14" s="1"/>
  <c r="J227" i="14"/>
  <c r="J228" i="14" s="1"/>
  <c r="J449" i="14" s="1"/>
  <c r="K227" i="14"/>
  <c r="K228" i="14" s="1"/>
  <c r="K449" i="14" s="1"/>
  <c r="K294" i="14"/>
  <c r="L227" i="14"/>
  <c r="L228" i="14" s="1"/>
  <c r="L494" i="14" s="1"/>
  <c r="L489" i="14" s="1"/>
  <c r="M227" i="14"/>
  <c r="M228" i="14" s="1"/>
  <c r="N227" i="14"/>
  <c r="N228" i="14" s="1"/>
  <c r="N294" i="14"/>
  <c r="O227" i="14"/>
  <c r="O228" i="14" s="1"/>
  <c r="P21" i="24" s="1"/>
  <c r="P20" i="24" s="1"/>
  <c r="P227" i="14"/>
  <c r="P228" i="14" s="1"/>
  <c r="B227" i="14"/>
  <c r="B228" i="14" s="1"/>
  <c r="C214" i="14"/>
  <c r="C215" i="14" s="1"/>
  <c r="D214" i="14"/>
  <c r="D215" i="14" s="1"/>
  <c r="E214" i="14"/>
  <c r="E215" i="14" s="1"/>
  <c r="F214" i="14"/>
  <c r="F215" i="14" s="1"/>
  <c r="G214" i="14"/>
  <c r="G215" i="14" s="1"/>
  <c r="H214" i="14"/>
  <c r="H215" i="14" s="1"/>
  <c r="I214" i="14"/>
  <c r="I215" i="14" s="1"/>
  <c r="J214" i="14"/>
  <c r="J215" i="14" s="1"/>
  <c r="K214" i="14"/>
  <c r="K215" i="14" s="1"/>
  <c r="L214" i="14"/>
  <c r="L215" i="14" s="1"/>
  <c r="M214" i="14"/>
  <c r="M215" i="14" s="1"/>
  <c r="N214" i="14"/>
  <c r="N215" i="14" s="1"/>
  <c r="O214" i="14"/>
  <c r="O215" i="14" s="1"/>
  <c r="P214" i="14"/>
  <c r="P215" i="14" s="1"/>
  <c r="B214" i="14"/>
  <c r="B215" i="14" s="1"/>
  <c r="C201" i="14"/>
  <c r="C202" i="14" s="1"/>
  <c r="D201" i="14"/>
  <c r="D202" i="14" s="1"/>
  <c r="E201" i="14"/>
  <c r="E202" i="14" s="1"/>
  <c r="F201" i="14"/>
  <c r="F202" i="14" s="1"/>
  <c r="G201" i="14"/>
  <c r="G202" i="14" s="1"/>
  <c r="H201" i="14"/>
  <c r="H202" i="14" s="1"/>
  <c r="I201" i="14"/>
  <c r="I202" i="14" s="1"/>
  <c r="J201" i="14"/>
  <c r="J202" i="14" s="1"/>
  <c r="K201" i="14"/>
  <c r="K202" i="14" s="1"/>
  <c r="L201" i="14"/>
  <c r="L202" i="14" s="1"/>
  <c r="M201" i="14"/>
  <c r="M202" i="14" s="1"/>
  <c r="N201" i="14"/>
  <c r="N202" i="14" s="1"/>
  <c r="O201" i="14"/>
  <c r="O202" i="14" s="1"/>
  <c r="P201" i="14"/>
  <c r="P202" i="14" s="1"/>
  <c r="B201" i="14"/>
  <c r="B202" i="14" s="1"/>
  <c r="C124" i="14"/>
  <c r="C125" i="14" s="1"/>
  <c r="D17" i="24" s="1"/>
  <c r="D124" i="14"/>
  <c r="D125" i="14" s="1"/>
  <c r="E17" i="24" s="1"/>
  <c r="E124" i="14"/>
  <c r="E125" i="14" s="1"/>
  <c r="F124" i="14"/>
  <c r="F125" i="14" s="1"/>
  <c r="G17" i="24" s="1"/>
  <c r="G124" i="14"/>
  <c r="G125" i="14" s="1"/>
  <c r="H17" i="24" s="1"/>
  <c r="H124" i="14"/>
  <c r="H125" i="14" s="1"/>
  <c r="I124" i="14"/>
  <c r="I125" i="14" s="1"/>
  <c r="J124" i="14"/>
  <c r="J125" i="14" s="1"/>
  <c r="J454" i="14" s="1"/>
  <c r="K124" i="14"/>
  <c r="K125" i="14" s="1"/>
  <c r="K474" i="14" s="1"/>
  <c r="L124" i="14"/>
  <c r="L125" i="14" s="1"/>
  <c r="L454" i="14" s="1"/>
  <c r="L299" i="14"/>
  <c r="L435" i="14" s="1"/>
  <c r="M124" i="14"/>
  <c r="M125" i="14" s="1"/>
  <c r="M499" i="14" s="1"/>
  <c r="N124" i="14"/>
  <c r="N125" i="14" s="1"/>
  <c r="N474" i="14" s="1"/>
  <c r="N299" i="14"/>
  <c r="O124" i="14"/>
  <c r="O125" i="14" s="1"/>
  <c r="P17" i="24" s="1"/>
  <c r="P124" i="14"/>
  <c r="P125" i="14" s="1"/>
  <c r="B454" i="14"/>
  <c r="C111" i="14"/>
  <c r="C112" i="14" s="1"/>
  <c r="D111" i="14"/>
  <c r="D112" i="14" s="1"/>
  <c r="E111" i="14"/>
  <c r="E112" i="14" s="1"/>
  <c r="F111" i="14"/>
  <c r="F112" i="14" s="1"/>
  <c r="G111" i="14"/>
  <c r="G112" i="14" s="1"/>
  <c r="H111" i="14"/>
  <c r="H112" i="14" s="1"/>
  <c r="I111" i="14"/>
  <c r="I112" i="14" s="1"/>
  <c r="J111" i="14"/>
  <c r="J112" i="14" s="1"/>
  <c r="K111" i="14"/>
  <c r="K112" i="14" s="1"/>
  <c r="L111" i="14"/>
  <c r="L112" i="14" s="1"/>
  <c r="M111" i="14"/>
  <c r="M112" i="14" s="1"/>
  <c r="N111" i="14"/>
  <c r="N112" i="14" s="1"/>
  <c r="O111" i="14"/>
  <c r="O112" i="14" s="1"/>
  <c r="P111" i="14"/>
  <c r="P112" i="14" s="1"/>
  <c r="B112" i="14"/>
  <c r="C98" i="14"/>
  <c r="C99" i="14" s="1"/>
  <c r="D98" i="14"/>
  <c r="D99" i="14" s="1"/>
  <c r="E98" i="14"/>
  <c r="E99" i="14" s="1"/>
  <c r="F98" i="14"/>
  <c r="F99" i="14" s="1"/>
  <c r="G98" i="14"/>
  <c r="G99" i="14" s="1"/>
  <c r="H98" i="14"/>
  <c r="H99" i="14" s="1"/>
  <c r="I98" i="14"/>
  <c r="I99" i="14" s="1"/>
  <c r="J98" i="14"/>
  <c r="J99" i="14" s="1"/>
  <c r="K98" i="14"/>
  <c r="K99" i="14" s="1"/>
  <c r="L98" i="14"/>
  <c r="L99" i="14" s="1"/>
  <c r="M98" i="14"/>
  <c r="M99" i="14" s="1"/>
  <c r="N98" i="14"/>
  <c r="N99" i="14" s="1"/>
  <c r="O98" i="14"/>
  <c r="O99" i="14" s="1"/>
  <c r="P98" i="14"/>
  <c r="P99" i="14" s="1"/>
  <c r="B99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B66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B63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B58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B55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B52" i="14"/>
  <c r="D43" i="14"/>
  <c r="E43" i="14"/>
  <c r="F43" i="14"/>
  <c r="G43" i="14"/>
  <c r="H43" i="14"/>
  <c r="I43" i="14"/>
  <c r="J43" i="14"/>
  <c r="K43" i="14"/>
  <c r="L43" i="14"/>
  <c r="M43" i="14"/>
  <c r="D41" i="14"/>
  <c r="E41" i="14"/>
  <c r="F41" i="14"/>
  <c r="G41" i="14"/>
  <c r="H41" i="14"/>
  <c r="I41" i="14"/>
  <c r="J41" i="14"/>
  <c r="K41" i="14"/>
  <c r="L41" i="14"/>
  <c r="M41" i="14"/>
  <c r="C501" i="14"/>
  <c r="D501" i="14"/>
  <c r="E501" i="14"/>
  <c r="F501" i="14"/>
  <c r="G501" i="14"/>
  <c r="H501" i="14"/>
  <c r="I501" i="14"/>
  <c r="J501" i="14"/>
  <c r="K501" i="14"/>
  <c r="L501" i="14"/>
  <c r="M501" i="14"/>
  <c r="N501" i="14"/>
  <c r="O501" i="14"/>
  <c r="P501" i="14"/>
  <c r="B501" i="14"/>
  <c r="C500" i="14"/>
  <c r="D500" i="14"/>
  <c r="E500" i="14"/>
  <c r="F500" i="14"/>
  <c r="G500" i="14"/>
  <c r="H500" i="14"/>
  <c r="I500" i="14"/>
  <c r="J500" i="14"/>
  <c r="K500" i="14"/>
  <c r="L500" i="14"/>
  <c r="M500" i="14"/>
  <c r="N500" i="14"/>
  <c r="O500" i="14"/>
  <c r="P500" i="14"/>
  <c r="B500" i="14"/>
  <c r="C497" i="14"/>
  <c r="D497" i="14"/>
  <c r="E497" i="14"/>
  <c r="F497" i="14"/>
  <c r="G497" i="14"/>
  <c r="H497" i="14"/>
  <c r="I497" i="14"/>
  <c r="J497" i="14"/>
  <c r="K497" i="14"/>
  <c r="L497" i="14"/>
  <c r="M497" i="14"/>
  <c r="N497" i="14"/>
  <c r="O497" i="14"/>
  <c r="P497" i="14"/>
  <c r="B497" i="14"/>
  <c r="C35" i="14"/>
  <c r="D35" i="14"/>
  <c r="E35" i="14"/>
  <c r="F35" i="14"/>
  <c r="G35" i="14"/>
  <c r="H35" i="14"/>
  <c r="I35" i="14"/>
  <c r="J35" i="14"/>
  <c r="K35" i="14"/>
  <c r="L35" i="14"/>
  <c r="M35" i="14"/>
  <c r="E31" i="14"/>
  <c r="F31" i="14"/>
  <c r="G31" i="14"/>
  <c r="H31" i="14"/>
  <c r="I31" i="14"/>
  <c r="J31" i="14"/>
  <c r="K31" i="14"/>
  <c r="L31" i="14"/>
  <c r="M31" i="14"/>
  <c r="E16" i="14"/>
  <c r="F16" i="14"/>
  <c r="G16" i="14"/>
  <c r="H16" i="14"/>
  <c r="I16" i="14"/>
  <c r="J16" i="14"/>
  <c r="K16" i="14"/>
  <c r="L16" i="14"/>
  <c r="M16" i="14"/>
  <c r="D16" i="14"/>
  <c r="B16" i="14"/>
  <c r="D13" i="14"/>
  <c r="E13" i="14"/>
  <c r="H13" i="14"/>
  <c r="I13" i="14"/>
  <c r="J13" i="14"/>
  <c r="K13" i="14"/>
  <c r="L13" i="14"/>
  <c r="M13" i="14"/>
  <c r="B13" i="14"/>
  <c r="I10" i="14"/>
  <c r="J10" i="14"/>
  <c r="K10" i="14"/>
  <c r="L10" i="14"/>
  <c r="M10" i="14"/>
  <c r="B10" i="14"/>
  <c r="C10" i="14"/>
  <c r="E475" i="14"/>
  <c r="C470" i="14"/>
  <c r="D470" i="14"/>
  <c r="E470" i="14"/>
  <c r="F470" i="14"/>
  <c r="G470" i="14"/>
  <c r="H470" i="14"/>
  <c r="I470" i="14"/>
  <c r="J470" i="14"/>
  <c r="K470" i="14"/>
  <c r="L470" i="14"/>
  <c r="M470" i="14"/>
  <c r="N470" i="14"/>
  <c r="O470" i="14"/>
  <c r="B470" i="14"/>
  <c r="C450" i="14"/>
  <c r="D450" i="14"/>
  <c r="E450" i="14"/>
  <c r="F450" i="14"/>
  <c r="G450" i="14"/>
  <c r="H450" i="14"/>
  <c r="I450" i="14"/>
  <c r="J450" i="14"/>
  <c r="K450" i="14"/>
  <c r="L450" i="14"/>
  <c r="M450" i="14"/>
  <c r="N450" i="14"/>
  <c r="O450" i="14"/>
  <c r="B450" i="14"/>
  <c r="K7" i="14"/>
  <c r="G7" i="14"/>
  <c r="F13" i="14"/>
  <c r="G13" i="14"/>
  <c r="E10" i="14"/>
  <c r="F10" i="14"/>
  <c r="G10" i="14"/>
  <c r="H10" i="1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C6" i="24"/>
  <c r="C475" i="14"/>
  <c r="D475" i="14"/>
  <c r="F475" i="14"/>
  <c r="G475" i="14"/>
  <c r="H475" i="14"/>
  <c r="J475" i="14"/>
  <c r="K475" i="14"/>
  <c r="L475" i="14"/>
  <c r="M475" i="14"/>
  <c r="O475" i="14"/>
  <c r="P475" i="14"/>
  <c r="B455" i="14"/>
  <c r="C455" i="14"/>
  <c r="D455" i="14"/>
  <c r="E455" i="14"/>
  <c r="F455" i="14"/>
  <c r="G455" i="14"/>
  <c r="H455" i="14"/>
  <c r="J455" i="14"/>
  <c r="K455" i="14"/>
  <c r="L455" i="14"/>
  <c r="M455" i="14"/>
  <c r="O455" i="14"/>
  <c r="P455" i="14"/>
  <c r="A362" i="14"/>
  <c r="A398" i="14" s="1"/>
  <c r="A363" i="14"/>
  <c r="A399" i="14" s="1"/>
  <c r="A364" i="14"/>
  <c r="A400" i="14" s="1"/>
  <c r="A365" i="14"/>
  <c r="A401" i="14" s="1"/>
  <c r="A366" i="14"/>
  <c r="A402" i="14" s="1"/>
  <c r="A367" i="14"/>
  <c r="A403" i="14" s="1"/>
  <c r="A368" i="14"/>
  <c r="A404" i="14" s="1"/>
  <c r="A369" i="14"/>
  <c r="A405" i="14" s="1"/>
  <c r="A370" i="14"/>
  <c r="A406" i="14" s="1"/>
  <c r="A407" i="14"/>
  <c r="A372" i="14"/>
  <c r="A408" i="14" s="1"/>
  <c r="A373" i="14"/>
  <c r="A409" i="14" s="1"/>
  <c r="A374" i="14"/>
  <c r="A410" i="14" s="1"/>
  <c r="A375" i="14"/>
  <c r="A411" i="14" s="1"/>
  <c r="A376" i="14"/>
  <c r="A412" i="14" s="1"/>
  <c r="A377" i="14"/>
  <c r="A413" i="14" s="1"/>
  <c r="A378" i="14"/>
  <c r="A414" i="14" s="1"/>
  <c r="A379" i="14"/>
  <c r="A415" i="14" s="1"/>
  <c r="A380" i="14"/>
  <c r="A416" i="14" s="1"/>
  <c r="A381" i="14"/>
  <c r="A417" i="14" s="1"/>
  <c r="A382" i="14"/>
  <c r="A418" i="14" s="1"/>
  <c r="A383" i="14"/>
  <c r="A419" i="14" s="1"/>
  <c r="A384" i="14"/>
  <c r="A420" i="14" s="1"/>
  <c r="A385" i="14"/>
  <c r="A421" i="14" s="1"/>
  <c r="A386" i="14"/>
  <c r="A422" i="14" s="1"/>
  <c r="A387" i="14"/>
  <c r="A423" i="14" s="1"/>
  <c r="A388" i="14"/>
  <c r="A424" i="14" s="1"/>
  <c r="A389" i="14"/>
  <c r="A425" i="14" s="1"/>
  <c r="A390" i="14"/>
  <c r="A426" i="14" s="1"/>
  <c r="A391" i="14"/>
  <c r="A427" i="14" s="1"/>
  <c r="A392" i="14"/>
  <c r="A428" i="14" s="1"/>
  <c r="A361" i="14"/>
  <c r="A397" i="14" s="1"/>
  <c r="A271" i="14"/>
  <c r="A301" i="14" s="1"/>
  <c r="A272" i="14"/>
  <c r="A302" i="14" s="1"/>
  <c r="A273" i="14"/>
  <c r="A303" i="14" s="1"/>
  <c r="A274" i="14"/>
  <c r="A304" i="14" s="1"/>
  <c r="A275" i="14"/>
  <c r="A305" i="14" s="1"/>
  <c r="A276" i="14"/>
  <c r="A306" i="14" s="1"/>
  <c r="A270" i="14"/>
  <c r="A300" i="14" s="1"/>
  <c r="B35" i="14"/>
  <c r="C16" i="14"/>
  <c r="C13" i="14"/>
  <c r="D10" i="14"/>
  <c r="C7" i="14"/>
  <c r="E7" i="14"/>
  <c r="F7" i="14"/>
  <c r="H7" i="14"/>
  <c r="I7" i="14"/>
  <c r="J7" i="14"/>
  <c r="L7" i="14"/>
  <c r="M7" i="14"/>
  <c r="A185" i="14"/>
  <c r="A186" i="14"/>
  <c r="A184" i="14"/>
  <c r="I475" i="14"/>
  <c r="C31" i="14"/>
  <c r="D31" i="14"/>
  <c r="D18" i="24"/>
  <c r="E18" i="24"/>
  <c r="F18" i="24"/>
  <c r="G18" i="24"/>
  <c r="H18" i="24"/>
  <c r="I18" i="24"/>
  <c r="J18" i="24"/>
  <c r="K18" i="24"/>
  <c r="L18" i="24"/>
  <c r="M18" i="24"/>
  <c r="N18" i="24"/>
  <c r="P18" i="24"/>
  <c r="Q18" i="24"/>
  <c r="C18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C24" i="24"/>
  <c r="B475" i="14"/>
  <c r="A66" i="14"/>
  <c r="A65" i="14"/>
  <c r="A56" i="14"/>
  <c r="A67" i="14" s="1"/>
  <c r="A479" i="14"/>
  <c r="Q5" i="25"/>
  <c r="N5" i="25"/>
  <c r="O5" i="25"/>
  <c r="P5" i="25"/>
  <c r="I5" i="25"/>
  <c r="J5" i="25"/>
  <c r="K5" i="25"/>
  <c r="L5" i="25"/>
  <c r="M5" i="25"/>
  <c r="D5" i="25"/>
  <c r="E5" i="25"/>
  <c r="F5" i="25"/>
  <c r="G5" i="25"/>
  <c r="H5" i="25"/>
  <c r="C5" i="25"/>
  <c r="Q9" i="24"/>
  <c r="P9" i="24"/>
  <c r="O9" i="24"/>
  <c r="N9" i="24"/>
  <c r="M9" i="24"/>
  <c r="L9" i="24"/>
  <c r="K9" i="24"/>
  <c r="J9" i="24"/>
  <c r="I9" i="24"/>
  <c r="H9" i="24"/>
  <c r="G9" i="24"/>
  <c r="C131" i="14"/>
  <c r="C161" i="14" s="1"/>
  <c r="C172" i="14" s="1"/>
  <c r="C183" i="14" s="1"/>
  <c r="C194" i="14" s="1"/>
  <c r="C207" i="14" s="1"/>
  <c r="C220" i="14" s="1"/>
  <c r="D131" i="14"/>
  <c r="D161" i="14" s="1"/>
  <c r="D172" i="14" s="1"/>
  <c r="D183" i="14" s="1"/>
  <c r="D194" i="14" s="1"/>
  <c r="D207" i="14" s="1"/>
  <c r="D220" i="14" s="1"/>
  <c r="D263" i="14" s="1"/>
  <c r="D293" i="14" s="1"/>
  <c r="E131" i="14"/>
  <c r="E161" i="14" s="1"/>
  <c r="E172" i="14" s="1"/>
  <c r="E183" i="14" s="1"/>
  <c r="E194" i="14" s="1"/>
  <c r="E207" i="14" s="1"/>
  <c r="E220" i="14" s="1"/>
  <c r="E263" i="14" s="1"/>
  <c r="E293" i="14" s="1"/>
  <c r="F131" i="14"/>
  <c r="F161" i="14" s="1"/>
  <c r="F172" i="14" s="1"/>
  <c r="F183" i="14" s="1"/>
  <c r="F194" i="14" s="1"/>
  <c r="F207" i="14" s="1"/>
  <c r="F220" i="14" s="1"/>
  <c r="G131" i="14"/>
  <c r="G161" i="14" s="1"/>
  <c r="G172" i="14" s="1"/>
  <c r="G183" i="14" s="1"/>
  <c r="G194" i="14" s="1"/>
  <c r="G207" i="14" s="1"/>
  <c r="G220" i="14" s="1"/>
  <c r="H131" i="14"/>
  <c r="H161" i="14" s="1"/>
  <c r="H172" i="14" s="1"/>
  <c r="H183" i="14" s="1"/>
  <c r="H194" i="14" s="1"/>
  <c r="H207" i="14" s="1"/>
  <c r="H220" i="14" s="1"/>
  <c r="I131" i="14"/>
  <c r="I161" i="14" s="1"/>
  <c r="I172" i="14" s="1"/>
  <c r="I183" i="14" s="1"/>
  <c r="I194" i="14" s="1"/>
  <c r="I207" i="14" s="1"/>
  <c r="I220" i="14" s="1"/>
  <c r="I233" i="14" s="1"/>
  <c r="I324" i="14" s="1"/>
  <c r="J131" i="14"/>
  <c r="J161" i="14" s="1"/>
  <c r="J172" i="14" s="1"/>
  <c r="J183" i="14" s="1"/>
  <c r="J194" i="14" s="1"/>
  <c r="J207" i="14" s="1"/>
  <c r="J220" i="14" s="1"/>
  <c r="K131" i="14"/>
  <c r="K161" i="14" s="1"/>
  <c r="K172" i="14" s="1"/>
  <c r="K183" i="14" s="1"/>
  <c r="K194" i="14" s="1"/>
  <c r="K207" i="14" s="1"/>
  <c r="K220" i="14" s="1"/>
  <c r="K263" i="14" s="1"/>
  <c r="K293" i="14" s="1"/>
  <c r="L131" i="14"/>
  <c r="L161" i="14" s="1"/>
  <c r="L172" i="14" s="1"/>
  <c r="L183" i="14" s="1"/>
  <c r="L194" i="14" s="1"/>
  <c r="L207" i="14" s="1"/>
  <c r="L220" i="14" s="1"/>
  <c r="M131" i="14"/>
  <c r="M161" i="14" s="1"/>
  <c r="M172" i="14" s="1"/>
  <c r="M183" i="14" s="1"/>
  <c r="M194" i="14" s="1"/>
  <c r="M207" i="14" s="1"/>
  <c r="M220" i="14" s="1"/>
  <c r="N131" i="14"/>
  <c r="N161" i="14" s="1"/>
  <c r="N172" i="14" s="1"/>
  <c r="N183" i="14" s="1"/>
  <c r="N194" i="14" s="1"/>
  <c r="N207" i="14" s="1"/>
  <c r="N220" i="14" s="1"/>
  <c r="O131" i="14"/>
  <c r="O161" i="14" s="1"/>
  <c r="O172" i="14" s="1"/>
  <c r="O183" i="14" s="1"/>
  <c r="O194" i="14" s="1"/>
  <c r="O207" i="14" s="1"/>
  <c r="O220" i="14" s="1"/>
  <c r="O233" i="14" s="1"/>
  <c r="O324" i="14" s="1"/>
  <c r="P131" i="14"/>
  <c r="P161" i="14" s="1"/>
  <c r="P172" i="14" s="1"/>
  <c r="P183" i="14" s="1"/>
  <c r="P194" i="14" s="1"/>
  <c r="P207" i="14" s="1"/>
  <c r="P220" i="14" s="1"/>
  <c r="C141" i="14"/>
  <c r="C151" i="14" s="1"/>
  <c r="D141" i="14"/>
  <c r="D151" i="14" s="1"/>
  <c r="E141" i="14"/>
  <c r="E151" i="14" s="1"/>
  <c r="F141" i="14"/>
  <c r="F151" i="14" s="1"/>
  <c r="G141" i="14"/>
  <c r="G151" i="14" s="1"/>
  <c r="H141" i="14"/>
  <c r="H151" i="14" s="1"/>
  <c r="I141" i="14"/>
  <c r="I151" i="14" s="1"/>
  <c r="J141" i="14"/>
  <c r="J151" i="14" s="1"/>
  <c r="K141" i="14"/>
  <c r="K151" i="14" s="1"/>
  <c r="L141" i="14"/>
  <c r="L151" i="14" s="1"/>
  <c r="M141" i="14"/>
  <c r="M151" i="14" s="1"/>
  <c r="N141" i="14"/>
  <c r="N151" i="14" s="1"/>
  <c r="O141" i="14"/>
  <c r="O151" i="14" s="1"/>
  <c r="P141" i="14"/>
  <c r="P151" i="14" s="1"/>
  <c r="B141" i="14"/>
  <c r="B151" i="14" s="1"/>
  <c r="A110" i="14"/>
  <c r="A123" i="14" s="1"/>
  <c r="B131" i="14"/>
  <c r="B161" i="14" s="1"/>
  <c r="B172" i="14" s="1"/>
  <c r="B183" i="14" s="1"/>
  <c r="B194" i="14" s="1"/>
  <c r="B207" i="14" s="1"/>
  <c r="B220" i="14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A96" i="14"/>
  <c r="A109" i="14" s="1"/>
  <c r="A122" i="14" s="1"/>
  <c r="A95" i="14"/>
  <c r="A108" i="14" s="1"/>
  <c r="A121" i="14" s="1"/>
  <c r="A94" i="14"/>
  <c r="A107" i="14" s="1"/>
  <c r="A120" i="14" s="1"/>
  <c r="A93" i="14"/>
  <c r="A106" i="14" s="1"/>
  <c r="A119" i="14" s="1"/>
  <c r="A92" i="14"/>
  <c r="A105" i="14" s="1"/>
  <c r="A118" i="14" s="1"/>
  <c r="A91" i="14"/>
  <c r="A104" i="14" s="1"/>
  <c r="A117" i="14" s="1"/>
  <c r="D7" i="14"/>
  <c r="N475" i="14"/>
  <c r="O18" i="24"/>
  <c r="N455" i="14"/>
  <c r="I455" i="14"/>
  <c r="F299" i="14"/>
  <c r="F435" i="14" s="1"/>
  <c r="P299" i="14"/>
  <c r="P435" i="14" s="1"/>
  <c r="R16" i="14"/>
  <c r="J434" i="14"/>
  <c r="J294" i="14"/>
  <c r="I299" i="14"/>
  <c r="I435" i="14" s="1"/>
  <c r="E299" i="14"/>
  <c r="E435" i="14" s="1"/>
  <c r="J299" i="14"/>
  <c r="J435" i="14" s="1"/>
  <c r="M299" i="14"/>
  <c r="M435" i="14" s="1"/>
  <c r="D299" i="14"/>
  <c r="D435" i="14" s="1"/>
  <c r="O299" i="14"/>
  <c r="K299" i="14"/>
  <c r="K435" i="14" s="1"/>
  <c r="G299" i="14"/>
  <c r="C299" i="14"/>
  <c r="C435" i="14" s="1"/>
  <c r="F434" i="14"/>
  <c r="D434" i="14"/>
  <c r="C434" i="14"/>
  <c r="P434" i="14"/>
  <c r="O294" i="14"/>
  <c r="N434" i="14"/>
  <c r="M294" i="14"/>
  <c r="L294" i="14"/>
  <c r="K434" i="14"/>
  <c r="I294" i="14"/>
  <c r="H294" i="14"/>
  <c r="G434" i="14"/>
  <c r="B294" i="14"/>
  <c r="E434" i="14"/>
  <c r="H299" i="14"/>
  <c r="H435" i="14" s="1"/>
  <c r="B299" i="14"/>
  <c r="B435" i="14" s="1"/>
  <c r="O434" i="14"/>
  <c r="M434" i="14"/>
  <c r="L434" i="14"/>
  <c r="I434" i="14"/>
  <c r="H434" i="14"/>
  <c r="B434" i="14"/>
  <c r="R42" i="14" l="1"/>
  <c r="B468" i="14"/>
  <c r="C21" i="24"/>
  <c r="C20" i="24" s="1"/>
  <c r="C23" i="24" s="1"/>
  <c r="B38" i="14"/>
  <c r="M13" i="24"/>
  <c r="M14" i="24" s="1"/>
  <c r="Q13" i="24"/>
  <c r="Q14" i="24" s="1"/>
  <c r="G13" i="24"/>
  <c r="G14" i="24" s="1"/>
  <c r="P23" i="24"/>
  <c r="K13" i="24"/>
  <c r="K14" i="24" s="1"/>
  <c r="H13" i="24"/>
  <c r="H14" i="24" s="1"/>
  <c r="P13" i="24"/>
  <c r="P14" i="24" s="1"/>
  <c r="J13" i="24"/>
  <c r="J14" i="24" s="1"/>
  <c r="E23" i="24"/>
  <c r="I13" i="24"/>
  <c r="I14" i="24" s="1"/>
  <c r="O13" i="24"/>
  <c r="O14" i="24" s="1"/>
  <c r="L13" i="24"/>
  <c r="L14" i="24" s="1"/>
  <c r="E453" i="14"/>
  <c r="E496" i="14"/>
  <c r="N13" i="24"/>
  <c r="N14" i="24" s="1"/>
  <c r="F81" i="14"/>
  <c r="F85" i="14" s="1"/>
  <c r="B353" i="14"/>
  <c r="E389" i="14"/>
  <c r="B425" i="14"/>
  <c r="E353" i="14"/>
  <c r="F21" i="24"/>
  <c r="F20" i="24" s="1"/>
  <c r="F23" i="24" s="1"/>
  <c r="E494" i="14"/>
  <c r="D16" i="24"/>
  <c r="D19" i="24" s="1"/>
  <c r="C40" i="14"/>
  <c r="B456" i="14"/>
  <c r="F454" i="14"/>
  <c r="J499" i="14"/>
  <c r="B451" i="14"/>
  <c r="M454" i="14"/>
  <c r="D247" i="14"/>
  <c r="D250" i="14" s="1"/>
  <c r="D253" i="14" s="1"/>
  <c r="D256" i="14" s="1"/>
  <c r="D259" i="14" s="1"/>
  <c r="D326" i="14" s="1"/>
  <c r="D338" i="14" s="1"/>
  <c r="M307" i="14"/>
  <c r="M310" i="14" s="1"/>
  <c r="M313" i="14" s="1"/>
  <c r="M316" i="14" s="1"/>
  <c r="M319" i="14" s="1"/>
  <c r="M398" i="14" s="1"/>
  <c r="M410" i="14" s="1"/>
  <c r="K17" i="24"/>
  <c r="K16" i="24" s="1"/>
  <c r="K19" i="24" s="1"/>
  <c r="G16" i="24"/>
  <c r="G19" i="24" s="1"/>
  <c r="M353" i="14"/>
  <c r="B389" i="14"/>
  <c r="M425" i="14"/>
  <c r="J38" i="14"/>
  <c r="B474" i="14"/>
  <c r="C17" i="24"/>
  <c r="C16" i="24" s="1"/>
  <c r="C19" i="24" s="1"/>
  <c r="B68" i="14"/>
  <c r="C307" i="14"/>
  <c r="C310" i="14" s="1"/>
  <c r="C313" i="14" s="1"/>
  <c r="C316" i="14" s="1"/>
  <c r="C319" i="14" s="1"/>
  <c r="C398" i="14" s="1"/>
  <c r="C410" i="14" s="1"/>
  <c r="B499" i="14"/>
  <c r="B307" i="14"/>
  <c r="B310" i="14" s="1"/>
  <c r="B313" i="14" s="1"/>
  <c r="B316" i="14" s="1"/>
  <c r="B319" i="14" s="1"/>
  <c r="B398" i="14" s="1"/>
  <c r="B410" i="14" s="1"/>
  <c r="B471" i="14"/>
  <c r="B277" i="14"/>
  <c r="B280" i="14" s="1"/>
  <c r="B283" i="14" s="1"/>
  <c r="B286" i="14" s="1"/>
  <c r="B289" i="14" s="1"/>
  <c r="B362" i="14" s="1"/>
  <c r="B374" i="14" s="1"/>
  <c r="B494" i="14"/>
  <c r="A59" i="14"/>
  <c r="P353" i="14"/>
  <c r="O389" i="14"/>
  <c r="C389" i="14"/>
  <c r="G425" i="14"/>
  <c r="N443" i="14"/>
  <c r="N498" i="14" s="1"/>
  <c r="J443" i="14"/>
  <c r="J451" i="14" s="1"/>
  <c r="J452" i="14" s="1"/>
  <c r="B263" i="14"/>
  <c r="B293" i="14" s="1"/>
  <c r="B233" i="14"/>
  <c r="B324" i="14" s="1"/>
  <c r="B433" i="14" s="1"/>
  <c r="B448" i="14" s="1"/>
  <c r="B467" i="14" s="1"/>
  <c r="B487" i="14" s="1"/>
  <c r="C5" i="24" s="1"/>
  <c r="L247" i="14"/>
  <c r="L250" i="14" s="1"/>
  <c r="L253" i="14" s="1"/>
  <c r="L256" i="14" s="1"/>
  <c r="L259" i="14" s="1"/>
  <c r="L326" i="14" s="1"/>
  <c r="L338" i="14" s="1"/>
  <c r="H247" i="14"/>
  <c r="H250" i="14" s="1"/>
  <c r="H253" i="14" s="1"/>
  <c r="H256" i="14" s="1"/>
  <c r="H259" i="14" s="1"/>
  <c r="H326" i="14" s="1"/>
  <c r="H338" i="14" s="1"/>
  <c r="H425" i="14"/>
  <c r="O443" i="14"/>
  <c r="O471" i="14" s="1"/>
  <c r="K443" i="14"/>
  <c r="K451" i="14" s="1"/>
  <c r="K452" i="14" s="1"/>
  <c r="C443" i="14"/>
  <c r="C451" i="14" s="1"/>
  <c r="O468" i="14"/>
  <c r="R43" i="14"/>
  <c r="D474" i="14"/>
  <c r="B476" i="14"/>
  <c r="C82" i="14"/>
  <c r="B247" i="14"/>
  <c r="B250" i="14" s="1"/>
  <c r="B253" i="14" s="1"/>
  <c r="B256" i="14" s="1"/>
  <c r="B259" i="14" s="1"/>
  <c r="B326" i="14" s="1"/>
  <c r="B338" i="14" s="1"/>
  <c r="N353" i="14"/>
  <c r="J353" i="14"/>
  <c r="M389" i="14"/>
  <c r="N425" i="14"/>
  <c r="J425" i="14"/>
  <c r="F425" i="14"/>
  <c r="I443" i="14"/>
  <c r="I451" i="14" s="1"/>
  <c r="R39" i="14"/>
  <c r="R41" i="14"/>
  <c r="D454" i="14"/>
  <c r="E307" i="14"/>
  <c r="E310" i="14" s="1"/>
  <c r="E313" i="14" s="1"/>
  <c r="E316" i="14" s="1"/>
  <c r="E319" i="14" s="1"/>
  <c r="E398" i="14" s="1"/>
  <c r="E410" i="14" s="1"/>
  <c r="I353" i="14"/>
  <c r="I425" i="14"/>
  <c r="E425" i="14"/>
  <c r="E83" i="14"/>
  <c r="F499" i="14"/>
  <c r="K499" i="14"/>
  <c r="M474" i="14"/>
  <c r="J494" i="14"/>
  <c r="J489" i="14" s="1"/>
  <c r="N17" i="24"/>
  <c r="N16" i="24" s="1"/>
  <c r="N19" i="24" s="1"/>
  <c r="P16" i="24"/>
  <c r="P19" i="24" s="1"/>
  <c r="J474" i="14"/>
  <c r="L353" i="14"/>
  <c r="H353" i="14"/>
  <c r="P389" i="14"/>
  <c r="L389" i="14"/>
  <c r="H389" i="14"/>
  <c r="D389" i="14"/>
  <c r="P425" i="14"/>
  <c r="L425" i="14"/>
  <c r="G474" i="14"/>
  <c r="D499" i="14"/>
  <c r="I307" i="14"/>
  <c r="I310" i="14" s="1"/>
  <c r="I313" i="14" s="1"/>
  <c r="I316" i="14" s="1"/>
  <c r="I319" i="14" s="1"/>
  <c r="I398" i="14" s="1"/>
  <c r="I410" i="14" s="1"/>
  <c r="O353" i="14"/>
  <c r="K353" i="14"/>
  <c r="F389" i="14"/>
  <c r="O425" i="14"/>
  <c r="K425" i="14"/>
  <c r="C494" i="14"/>
  <c r="C468" i="14"/>
  <c r="H307" i="14"/>
  <c r="H310" i="14" s="1"/>
  <c r="H313" i="14" s="1"/>
  <c r="H316" i="14" s="1"/>
  <c r="H319" i="14" s="1"/>
  <c r="H398" i="14" s="1"/>
  <c r="H410" i="14" s="1"/>
  <c r="G307" i="14"/>
  <c r="G310" i="14" s="1"/>
  <c r="G313" i="14" s="1"/>
  <c r="G316" i="14" s="1"/>
  <c r="G319" i="14" s="1"/>
  <c r="G398" i="14" s="1"/>
  <c r="G410" i="14" s="1"/>
  <c r="F307" i="14"/>
  <c r="F310" i="14" s="1"/>
  <c r="F313" i="14" s="1"/>
  <c r="F316" i="14" s="1"/>
  <c r="F319" i="14" s="1"/>
  <c r="F398" i="14" s="1"/>
  <c r="F410" i="14" s="1"/>
  <c r="G435" i="14"/>
  <c r="J307" i="14"/>
  <c r="J310" i="14" s="1"/>
  <c r="J313" i="14" s="1"/>
  <c r="J316" i="14" s="1"/>
  <c r="J319" i="14" s="1"/>
  <c r="J398" i="14" s="1"/>
  <c r="J410" i="14" s="1"/>
  <c r="G40" i="14"/>
  <c r="P68" i="14"/>
  <c r="K247" i="14"/>
  <c r="K250" i="14" s="1"/>
  <c r="K253" i="14" s="1"/>
  <c r="K256" i="14" s="1"/>
  <c r="K259" i="14" s="1"/>
  <c r="K326" i="14" s="1"/>
  <c r="K338" i="14" s="1"/>
  <c r="I389" i="14"/>
  <c r="C425" i="14"/>
  <c r="E443" i="14"/>
  <c r="F17" i="24"/>
  <c r="F16" i="24" s="1"/>
  <c r="F19" i="24" s="1"/>
  <c r="E454" i="14"/>
  <c r="O499" i="14"/>
  <c r="F38" i="14"/>
  <c r="J17" i="24"/>
  <c r="J16" i="24" s="1"/>
  <c r="J19" i="24" s="1"/>
  <c r="I454" i="14"/>
  <c r="I474" i="14"/>
  <c r="K307" i="14"/>
  <c r="K310" i="14" s="1"/>
  <c r="K313" i="14" s="1"/>
  <c r="K316" i="14" s="1"/>
  <c r="K319" i="14" s="1"/>
  <c r="K398" i="14" s="1"/>
  <c r="K410" i="14" s="1"/>
  <c r="I499" i="14"/>
  <c r="O494" i="14"/>
  <c r="O489" i="14" s="1"/>
  <c r="O449" i="14"/>
  <c r="J21" i="24"/>
  <c r="J20" i="24" s="1"/>
  <c r="J23" i="24" s="1"/>
  <c r="I468" i="14"/>
  <c r="I449" i="14"/>
  <c r="H21" i="24"/>
  <c r="H20" i="24" s="1"/>
  <c r="H23" i="24" s="1"/>
  <c r="G494" i="14"/>
  <c r="G489" i="14" s="1"/>
  <c r="G449" i="14"/>
  <c r="H16" i="24"/>
  <c r="H19" i="24" s="1"/>
  <c r="P247" i="14"/>
  <c r="P250" i="14" s="1"/>
  <c r="P253" i="14" s="1"/>
  <c r="P256" i="14" s="1"/>
  <c r="P259" i="14" s="1"/>
  <c r="P326" i="14" s="1"/>
  <c r="P338" i="14" s="1"/>
  <c r="E82" i="14"/>
  <c r="N68" i="14"/>
  <c r="J68" i="14"/>
  <c r="F68" i="14"/>
  <c r="E68" i="14"/>
  <c r="H68" i="14"/>
  <c r="O68" i="14"/>
  <c r="K68" i="14"/>
  <c r="C353" i="14"/>
  <c r="L499" i="14"/>
  <c r="E468" i="14"/>
  <c r="D38" i="14"/>
  <c r="I38" i="14"/>
  <c r="H38" i="14"/>
  <c r="L38" i="14"/>
  <c r="K38" i="14"/>
  <c r="M40" i="14"/>
  <c r="E40" i="14"/>
  <c r="D68" i="14"/>
  <c r="D307" i="14"/>
  <c r="D310" i="14" s="1"/>
  <c r="D313" i="14" s="1"/>
  <c r="D316" i="14" s="1"/>
  <c r="D319" i="14" s="1"/>
  <c r="D398" i="14" s="1"/>
  <c r="D410" i="14" s="1"/>
  <c r="N277" i="14"/>
  <c r="N280" i="14" s="1"/>
  <c r="N283" i="14" s="1"/>
  <c r="N286" i="14" s="1"/>
  <c r="N289" i="14" s="1"/>
  <c r="N362" i="14" s="1"/>
  <c r="N374" i="14" s="1"/>
  <c r="J277" i="14"/>
  <c r="J280" i="14" s="1"/>
  <c r="J283" i="14" s="1"/>
  <c r="J286" i="14" s="1"/>
  <c r="J289" i="14" s="1"/>
  <c r="J362" i="14" s="1"/>
  <c r="J374" i="14" s="1"/>
  <c r="F277" i="14"/>
  <c r="F280" i="14" s="1"/>
  <c r="F283" i="14" s="1"/>
  <c r="F286" i="14" s="1"/>
  <c r="F289" i="14" s="1"/>
  <c r="F362" i="14" s="1"/>
  <c r="F374" i="14" s="1"/>
  <c r="L277" i="14"/>
  <c r="L280" i="14" s="1"/>
  <c r="L283" i="14" s="1"/>
  <c r="L286" i="14" s="1"/>
  <c r="L289" i="14" s="1"/>
  <c r="L362" i="14" s="1"/>
  <c r="L374" i="14" s="1"/>
  <c r="H277" i="14"/>
  <c r="H280" i="14" s="1"/>
  <c r="H283" i="14" s="1"/>
  <c r="H286" i="14" s="1"/>
  <c r="H289" i="14" s="1"/>
  <c r="H362" i="14" s="1"/>
  <c r="H374" i="14" s="1"/>
  <c r="D277" i="14"/>
  <c r="D280" i="14" s="1"/>
  <c r="D283" i="14" s="1"/>
  <c r="D286" i="14" s="1"/>
  <c r="D289" i="14" s="1"/>
  <c r="D362" i="14" s="1"/>
  <c r="D374" i="14" s="1"/>
  <c r="L307" i="14"/>
  <c r="L310" i="14" s="1"/>
  <c r="L313" i="14" s="1"/>
  <c r="L316" i="14" s="1"/>
  <c r="L319" i="14" s="1"/>
  <c r="L398" i="14" s="1"/>
  <c r="L410" i="14" s="1"/>
  <c r="M38" i="14"/>
  <c r="P307" i="14"/>
  <c r="P310" i="14" s="1"/>
  <c r="P313" i="14" s="1"/>
  <c r="P316" i="14" s="1"/>
  <c r="P319" i="14" s="1"/>
  <c r="P398" i="14" s="1"/>
  <c r="P410" i="14" s="1"/>
  <c r="I247" i="14"/>
  <c r="I250" i="14" s="1"/>
  <c r="I253" i="14" s="1"/>
  <c r="I256" i="14" s="1"/>
  <c r="I259" i="14" s="1"/>
  <c r="I326" i="14" s="1"/>
  <c r="I338" i="14" s="1"/>
  <c r="M277" i="14"/>
  <c r="M280" i="14" s="1"/>
  <c r="M283" i="14" s="1"/>
  <c r="M286" i="14" s="1"/>
  <c r="M289" i="14" s="1"/>
  <c r="M362" i="14" s="1"/>
  <c r="M374" i="14" s="1"/>
  <c r="I277" i="14"/>
  <c r="I280" i="14" s="1"/>
  <c r="I283" i="14" s="1"/>
  <c r="I286" i="14" s="1"/>
  <c r="I289" i="14" s="1"/>
  <c r="I362" i="14" s="1"/>
  <c r="I374" i="14" s="1"/>
  <c r="E277" i="14"/>
  <c r="E280" i="14" s="1"/>
  <c r="E283" i="14" s="1"/>
  <c r="E286" i="14" s="1"/>
  <c r="E289" i="14" s="1"/>
  <c r="E362" i="14" s="1"/>
  <c r="E374" i="14" s="1"/>
  <c r="C277" i="14"/>
  <c r="C280" i="14" s="1"/>
  <c r="C283" i="14" s="1"/>
  <c r="C286" i="14" s="1"/>
  <c r="C289" i="14" s="1"/>
  <c r="C362" i="14" s="1"/>
  <c r="C374" i="14" s="1"/>
  <c r="H443" i="14"/>
  <c r="H471" i="14" s="1"/>
  <c r="H499" i="14"/>
  <c r="H454" i="14"/>
  <c r="H474" i="14"/>
  <c r="I17" i="24"/>
  <c r="I16" i="24" s="1"/>
  <c r="I19" i="24" s="1"/>
  <c r="P499" i="14"/>
  <c r="P474" i="14"/>
  <c r="Q17" i="24"/>
  <c r="Q16" i="24" s="1"/>
  <c r="Q19" i="24" s="1"/>
  <c r="P454" i="14"/>
  <c r="H494" i="14"/>
  <c r="H489" i="14" s="1"/>
  <c r="I21" i="24"/>
  <c r="I20" i="24" s="1"/>
  <c r="H468" i="14"/>
  <c r="H449" i="14"/>
  <c r="O360" i="14"/>
  <c r="O396" i="14" s="1"/>
  <c r="O433" i="14"/>
  <c r="O448" i="14" s="1"/>
  <c r="O467" i="14" s="1"/>
  <c r="O487" i="14" s="1"/>
  <c r="P5" i="24" s="1"/>
  <c r="C38" i="14"/>
  <c r="P468" i="14"/>
  <c r="P449" i="14"/>
  <c r="L21" i="24"/>
  <c r="L20" i="24" s="1"/>
  <c r="L23" i="24" s="1"/>
  <c r="K468" i="14"/>
  <c r="L17" i="24"/>
  <c r="L16" i="24" s="1"/>
  <c r="L19" i="24" s="1"/>
  <c r="P494" i="14"/>
  <c r="P489" i="14" s="1"/>
  <c r="M68" i="14"/>
  <c r="I68" i="14"/>
  <c r="M468" i="14"/>
  <c r="N21" i="24"/>
  <c r="N20" i="24" s="1"/>
  <c r="M494" i="14"/>
  <c r="M489" i="14" s="1"/>
  <c r="D449" i="14"/>
  <c r="D494" i="14"/>
  <c r="G353" i="14"/>
  <c r="K389" i="14"/>
  <c r="G389" i="14"/>
  <c r="D425" i="14"/>
  <c r="K494" i="14"/>
  <c r="K489" i="14" s="1"/>
  <c r="Q21" i="24"/>
  <c r="Q20" i="24" s="1"/>
  <c r="M449" i="14"/>
  <c r="C474" i="14"/>
  <c r="C454" i="14"/>
  <c r="C499" i="14"/>
  <c r="M21" i="24"/>
  <c r="M20" i="24" s="1"/>
  <c r="M23" i="24" s="1"/>
  <c r="L449" i="14"/>
  <c r="D83" i="14"/>
  <c r="E50" i="24"/>
  <c r="F474" i="14"/>
  <c r="K454" i="14"/>
  <c r="N499" i="14"/>
  <c r="D468" i="14"/>
  <c r="L468" i="14"/>
  <c r="E38" i="14"/>
  <c r="G38" i="14"/>
  <c r="N435" i="14"/>
  <c r="N307" i="14"/>
  <c r="N310" i="14" s="1"/>
  <c r="N313" i="14" s="1"/>
  <c r="N316" i="14" s="1"/>
  <c r="N319" i="14" s="1"/>
  <c r="N398" i="14" s="1"/>
  <c r="N410" i="14" s="1"/>
  <c r="L474" i="14"/>
  <c r="M17" i="24"/>
  <c r="M16" i="24" s="1"/>
  <c r="M19" i="24" s="1"/>
  <c r="C449" i="14"/>
  <c r="D21" i="24"/>
  <c r="D20" i="24" s="1"/>
  <c r="D23" i="24" s="1"/>
  <c r="M247" i="14"/>
  <c r="M250" i="14" s="1"/>
  <c r="M253" i="14" s="1"/>
  <c r="M256" i="14" s="1"/>
  <c r="M259" i="14" s="1"/>
  <c r="M326" i="14" s="1"/>
  <c r="M338" i="14" s="1"/>
  <c r="E247" i="14"/>
  <c r="E250" i="14" s="1"/>
  <c r="E253" i="14" s="1"/>
  <c r="E256" i="14" s="1"/>
  <c r="E259" i="14" s="1"/>
  <c r="E326" i="14" s="1"/>
  <c r="E338" i="14" s="1"/>
  <c r="P443" i="14"/>
  <c r="L443" i="14"/>
  <c r="L471" i="14" s="1"/>
  <c r="M443" i="14"/>
  <c r="F443" i="14"/>
  <c r="L40" i="14"/>
  <c r="H40" i="14"/>
  <c r="D40" i="14"/>
  <c r="O454" i="14"/>
  <c r="O474" i="14"/>
  <c r="G499" i="14"/>
  <c r="G454" i="14"/>
  <c r="F449" i="14"/>
  <c r="F468" i="14"/>
  <c r="O277" i="14"/>
  <c r="O280" i="14" s="1"/>
  <c r="O283" i="14" s="1"/>
  <c r="O286" i="14" s="1"/>
  <c r="O289" i="14" s="1"/>
  <c r="O362" i="14" s="1"/>
  <c r="O374" i="14" s="1"/>
  <c r="K277" i="14"/>
  <c r="K280" i="14" s="1"/>
  <c r="K283" i="14" s="1"/>
  <c r="K286" i="14" s="1"/>
  <c r="K289" i="14" s="1"/>
  <c r="K362" i="14" s="1"/>
  <c r="K374" i="14" s="1"/>
  <c r="G277" i="14"/>
  <c r="G280" i="14" s="1"/>
  <c r="G283" i="14" s="1"/>
  <c r="G286" i="14" s="1"/>
  <c r="G289" i="14" s="1"/>
  <c r="G362" i="14" s="1"/>
  <c r="G374" i="14" s="1"/>
  <c r="F353" i="14"/>
  <c r="N389" i="14"/>
  <c r="J389" i="14"/>
  <c r="G443" i="14"/>
  <c r="D443" i="14"/>
  <c r="E16" i="24"/>
  <c r="E19" i="24" s="1"/>
  <c r="K40" i="14"/>
  <c r="E84" i="14"/>
  <c r="D84" i="14"/>
  <c r="O247" i="14"/>
  <c r="O250" i="14" s="1"/>
  <c r="O253" i="14" s="1"/>
  <c r="O256" i="14" s="1"/>
  <c r="O259" i="14" s="1"/>
  <c r="O326" i="14" s="1"/>
  <c r="O338" i="14" s="1"/>
  <c r="G247" i="14"/>
  <c r="G250" i="14" s="1"/>
  <c r="G253" i="14" s="1"/>
  <c r="G256" i="14" s="1"/>
  <c r="G259" i="14" s="1"/>
  <c r="G326" i="14" s="1"/>
  <c r="G338" i="14" s="1"/>
  <c r="C247" i="14"/>
  <c r="C250" i="14" s="1"/>
  <c r="C253" i="14" s="1"/>
  <c r="C256" i="14" s="1"/>
  <c r="C259" i="14" s="1"/>
  <c r="C326" i="14" s="1"/>
  <c r="C338" i="14" s="1"/>
  <c r="D353" i="14"/>
  <c r="R35" i="14"/>
  <c r="R19" i="14"/>
  <c r="C233" i="14"/>
  <c r="C324" i="14" s="1"/>
  <c r="C263" i="14"/>
  <c r="C293" i="14" s="1"/>
  <c r="M233" i="14"/>
  <c r="M324" i="14" s="1"/>
  <c r="M263" i="14"/>
  <c r="M293" i="14" s="1"/>
  <c r="G263" i="14"/>
  <c r="G293" i="14" s="1"/>
  <c r="G233" i="14"/>
  <c r="G324" i="14" s="1"/>
  <c r="F233" i="14"/>
  <c r="F324" i="14" s="1"/>
  <c r="F263" i="14"/>
  <c r="F293" i="14" s="1"/>
  <c r="N263" i="14"/>
  <c r="N293" i="14" s="1"/>
  <c r="N233" i="14"/>
  <c r="N324" i="14" s="1"/>
  <c r="H263" i="14"/>
  <c r="H293" i="14" s="1"/>
  <c r="H233" i="14"/>
  <c r="H324" i="14" s="1"/>
  <c r="P263" i="14"/>
  <c r="P293" i="14" s="1"/>
  <c r="P233" i="14"/>
  <c r="P324" i="14" s="1"/>
  <c r="I263" i="14"/>
  <c r="I293" i="14" s="1"/>
  <c r="J233" i="14"/>
  <c r="J324" i="14" s="1"/>
  <c r="J263" i="14"/>
  <c r="J293" i="14" s="1"/>
  <c r="O263" i="14"/>
  <c r="O293" i="14" s="1"/>
  <c r="E233" i="14"/>
  <c r="E324" i="14" s="1"/>
  <c r="L263" i="14"/>
  <c r="L293" i="14" s="1"/>
  <c r="L233" i="14"/>
  <c r="L324" i="14" s="1"/>
  <c r="I433" i="14"/>
  <c r="I448" i="14" s="1"/>
  <c r="I467" i="14" s="1"/>
  <c r="I487" i="14" s="1"/>
  <c r="J5" i="24" s="1"/>
  <c r="I360" i="14"/>
  <c r="I396" i="14" s="1"/>
  <c r="O435" i="14"/>
  <c r="O307" i="14"/>
  <c r="O310" i="14" s="1"/>
  <c r="O313" i="14" s="1"/>
  <c r="O316" i="14" s="1"/>
  <c r="O319" i="14" s="1"/>
  <c r="O398" i="14" s="1"/>
  <c r="O410" i="14" s="1"/>
  <c r="D233" i="14"/>
  <c r="D324" i="14" s="1"/>
  <c r="K233" i="14"/>
  <c r="K324" i="14" s="1"/>
  <c r="P470" i="14"/>
  <c r="P450" i="14"/>
  <c r="N449" i="14"/>
  <c r="N468" i="14"/>
  <c r="O17" i="24"/>
  <c r="O16" i="24" s="1"/>
  <c r="O19" i="24" s="1"/>
  <c r="B449" i="14"/>
  <c r="F494" i="14"/>
  <c r="F489" i="14" s="1"/>
  <c r="K21" i="24"/>
  <c r="K20" i="24" s="1"/>
  <c r="J468" i="14"/>
  <c r="N454" i="14"/>
  <c r="E499" i="14"/>
  <c r="G21" i="24"/>
  <c r="G20" i="24" s="1"/>
  <c r="E474" i="14"/>
  <c r="N494" i="14"/>
  <c r="N489" i="14" s="1"/>
  <c r="O21" i="24"/>
  <c r="O20" i="24" s="1"/>
  <c r="Q24" i="24"/>
  <c r="C28" i="24" s="1"/>
  <c r="D82" i="14"/>
  <c r="F40" i="14"/>
  <c r="J40" i="14"/>
  <c r="C84" i="14"/>
  <c r="P277" i="14"/>
  <c r="P280" i="14" s="1"/>
  <c r="P283" i="14" s="1"/>
  <c r="P286" i="14" s="1"/>
  <c r="P289" i="14" s="1"/>
  <c r="P362" i="14" s="1"/>
  <c r="P374" i="14" s="1"/>
  <c r="I40" i="14"/>
  <c r="L68" i="14"/>
  <c r="G68" i="14"/>
  <c r="C68" i="14"/>
  <c r="G50" i="24"/>
  <c r="N247" i="14"/>
  <c r="N250" i="14" s="1"/>
  <c r="N253" i="14" s="1"/>
  <c r="N256" i="14" s="1"/>
  <c r="N259" i="14" s="1"/>
  <c r="N326" i="14" s="1"/>
  <c r="N338" i="14" s="1"/>
  <c r="J247" i="14"/>
  <c r="J250" i="14" s="1"/>
  <c r="J253" i="14" s="1"/>
  <c r="J256" i="14" s="1"/>
  <c r="J259" i="14" s="1"/>
  <c r="J326" i="14" s="1"/>
  <c r="J338" i="14" s="1"/>
  <c r="F247" i="14"/>
  <c r="F250" i="14" s="1"/>
  <c r="F253" i="14" s="1"/>
  <c r="F256" i="14" s="1"/>
  <c r="F259" i="14" s="1"/>
  <c r="F326" i="14" s="1"/>
  <c r="F338" i="14" s="1"/>
  <c r="C83" i="14"/>
  <c r="G354" i="14" l="1"/>
  <c r="J390" i="14"/>
  <c r="B390" i="14"/>
  <c r="B392" i="14" s="1"/>
  <c r="C391" i="14" s="1"/>
  <c r="R38" i="14"/>
  <c r="E473" i="14"/>
  <c r="F10" i="24" s="1"/>
  <c r="F9" i="24" s="1"/>
  <c r="F13" i="24" s="1"/>
  <c r="F14" i="24" s="1"/>
  <c r="G82" i="14"/>
  <c r="G83" i="14"/>
  <c r="G35" i="24"/>
  <c r="G37" i="24" s="1"/>
  <c r="G76" i="14"/>
  <c r="G84" i="14"/>
  <c r="I426" i="14"/>
  <c r="O498" i="14"/>
  <c r="O495" i="14" s="1"/>
  <c r="O503" i="14" s="1"/>
  <c r="E390" i="14"/>
  <c r="E354" i="14"/>
  <c r="B426" i="14"/>
  <c r="B428" i="14" s="1"/>
  <c r="C427" i="14" s="1"/>
  <c r="B354" i="14"/>
  <c r="B356" i="14" s="1"/>
  <c r="C355" i="14" s="1"/>
  <c r="C426" i="14"/>
  <c r="O456" i="14"/>
  <c r="O476" i="14" s="1"/>
  <c r="O477" i="14" s="1"/>
  <c r="G426" i="14"/>
  <c r="B360" i="14"/>
  <c r="B396" i="14" s="1"/>
  <c r="N426" i="14"/>
  <c r="M390" i="14"/>
  <c r="N456" i="14"/>
  <c r="N476" i="14" s="1"/>
  <c r="N477" i="14" s="1"/>
  <c r="B452" i="14"/>
  <c r="D354" i="14"/>
  <c r="P390" i="14"/>
  <c r="D426" i="14"/>
  <c r="N471" i="14"/>
  <c r="N472" i="14" s="1"/>
  <c r="J354" i="14"/>
  <c r="P25" i="24"/>
  <c r="C456" i="14"/>
  <c r="C476" i="14" s="1"/>
  <c r="J471" i="14"/>
  <c r="J472" i="14" s="1"/>
  <c r="J498" i="14"/>
  <c r="J495" i="14" s="1"/>
  <c r="J503" i="14" s="1"/>
  <c r="J456" i="14"/>
  <c r="J476" i="14" s="1"/>
  <c r="J477" i="14" s="1"/>
  <c r="K471" i="14"/>
  <c r="K472" i="14" s="1"/>
  <c r="F426" i="14"/>
  <c r="C471" i="14"/>
  <c r="O426" i="14"/>
  <c r="O390" i="14"/>
  <c r="M354" i="14"/>
  <c r="K456" i="14"/>
  <c r="K476" i="14" s="1"/>
  <c r="K477" i="14" s="1"/>
  <c r="P426" i="14"/>
  <c r="E426" i="14"/>
  <c r="H426" i="14"/>
  <c r="M426" i="14"/>
  <c r="I456" i="14"/>
  <c r="I476" i="14" s="1"/>
  <c r="I477" i="14" s="1"/>
  <c r="K426" i="14"/>
  <c r="I498" i="14"/>
  <c r="I495" i="14" s="1"/>
  <c r="I503" i="14" s="1"/>
  <c r="L354" i="14"/>
  <c r="K390" i="14"/>
  <c r="R40" i="14"/>
  <c r="N354" i="14"/>
  <c r="N451" i="14"/>
  <c r="N452" i="14" s="1"/>
  <c r="K498" i="14"/>
  <c r="K495" i="14" s="1"/>
  <c r="K503" i="14" s="1"/>
  <c r="C390" i="14"/>
  <c r="P354" i="14"/>
  <c r="O472" i="14"/>
  <c r="J426" i="14"/>
  <c r="C452" i="14"/>
  <c r="L426" i="14"/>
  <c r="I452" i="14"/>
  <c r="C498" i="14"/>
  <c r="O354" i="14"/>
  <c r="I354" i="14"/>
  <c r="O451" i="14"/>
  <c r="O452" i="14" s="1"/>
  <c r="K354" i="14"/>
  <c r="I471" i="14"/>
  <c r="I472" i="14" s="1"/>
  <c r="B496" i="14"/>
  <c r="B495" i="14" s="1"/>
  <c r="I390" i="14"/>
  <c r="L390" i="14"/>
  <c r="N495" i="14"/>
  <c r="N503" i="14" s="1"/>
  <c r="F390" i="14"/>
  <c r="H354" i="14"/>
  <c r="D390" i="14"/>
  <c r="C354" i="14"/>
  <c r="B453" i="14"/>
  <c r="J25" i="24"/>
  <c r="H390" i="14"/>
  <c r="L25" i="24"/>
  <c r="E498" i="14"/>
  <c r="E495" i="14" s="1"/>
  <c r="E451" i="14"/>
  <c r="E452" i="14" s="1"/>
  <c r="E471" i="14"/>
  <c r="H451" i="14"/>
  <c r="H452" i="14" s="1"/>
  <c r="E456" i="14"/>
  <c r="E457" i="14" s="1"/>
  <c r="H456" i="14"/>
  <c r="H476" i="14" s="1"/>
  <c r="H477" i="14" s="1"/>
  <c r="H472" i="14"/>
  <c r="H498" i="14"/>
  <c r="H495" i="14" s="1"/>
  <c r="H503" i="14" s="1"/>
  <c r="H25" i="24"/>
  <c r="C27" i="24"/>
  <c r="N390" i="14"/>
  <c r="C81" i="14"/>
  <c r="N23" i="24"/>
  <c r="N25" i="24"/>
  <c r="L498" i="14"/>
  <c r="L495" i="14" s="1"/>
  <c r="L503" i="14" s="1"/>
  <c r="P456" i="14"/>
  <c r="P476" i="14" s="1"/>
  <c r="P477" i="14" s="1"/>
  <c r="P451" i="14"/>
  <c r="P452" i="14" s="1"/>
  <c r="P498" i="14"/>
  <c r="P495" i="14" s="1"/>
  <c r="P503" i="14" s="1"/>
  <c r="P471" i="14"/>
  <c r="P472" i="14" s="1"/>
  <c r="I25" i="24"/>
  <c r="I23" i="24"/>
  <c r="L451" i="14"/>
  <c r="L452" i="14" s="1"/>
  <c r="D456" i="14"/>
  <c r="D476" i="14" s="1"/>
  <c r="D451" i="14"/>
  <c r="D452" i="14" s="1"/>
  <c r="D471" i="14"/>
  <c r="D498" i="14"/>
  <c r="F451" i="14"/>
  <c r="F452" i="14" s="1"/>
  <c r="F471" i="14"/>
  <c r="F472" i="14" s="1"/>
  <c r="F456" i="14"/>
  <c r="F498" i="14"/>
  <c r="F495" i="14" s="1"/>
  <c r="F503" i="14" s="1"/>
  <c r="Q23" i="24"/>
  <c r="Q25" i="24"/>
  <c r="F354" i="14"/>
  <c r="E81" i="14"/>
  <c r="E85" i="14" s="1"/>
  <c r="M25" i="24"/>
  <c r="L456" i="14"/>
  <c r="L457" i="14" s="1"/>
  <c r="G451" i="14"/>
  <c r="G452" i="14" s="1"/>
  <c r="G498" i="14"/>
  <c r="G495" i="14" s="1"/>
  <c r="G503" i="14" s="1"/>
  <c r="G456" i="14"/>
  <c r="G476" i="14" s="1"/>
  <c r="G477" i="14" s="1"/>
  <c r="G471" i="14"/>
  <c r="G472" i="14" s="1"/>
  <c r="G390" i="14"/>
  <c r="M451" i="14"/>
  <c r="M452" i="14" s="1"/>
  <c r="M498" i="14"/>
  <c r="M495" i="14" s="1"/>
  <c r="M503" i="14" s="1"/>
  <c r="M471" i="14"/>
  <c r="M472" i="14" s="1"/>
  <c r="M456" i="14"/>
  <c r="L472" i="14"/>
  <c r="O23" i="24"/>
  <c r="O25" i="24"/>
  <c r="G25" i="24"/>
  <c r="G23" i="24"/>
  <c r="K433" i="14"/>
  <c r="K448" i="14" s="1"/>
  <c r="K467" i="14" s="1"/>
  <c r="K487" i="14" s="1"/>
  <c r="L5" i="24" s="1"/>
  <c r="K360" i="14"/>
  <c r="K396" i="14" s="1"/>
  <c r="E433" i="14"/>
  <c r="E448" i="14" s="1"/>
  <c r="E467" i="14" s="1"/>
  <c r="E487" i="14" s="1"/>
  <c r="F5" i="24" s="1"/>
  <c r="E360" i="14"/>
  <c r="E396" i="14" s="1"/>
  <c r="P360" i="14"/>
  <c r="P396" i="14" s="1"/>
  <c r="P433" i="14"/>
  <c r="P448" i="14" s="1"/>
  <c r="P467" i="14" s="1"/>
  <c r="P487" i="14" s="1"/>
  <c r="Q5" i="24" s="1"/>
  <c r="H360" i="14"/>
  <c r="H396" i="14" s="1"/>
  <c r="H433" i="14"/>
  <c r="H448" i="14" s="1"/>
  <c r="H467" i="14" s="1"/>
  <c r="H487" i="14" s="1"/>
  <c r="I5" i="24" s="1"/>
  <c r="F433" i="14"/>
  <c r="F448" i="14" s="1"/>
  <c r="F467" i="14" s="1"/>
  <c r="F487" i="14" s="1"/>
  <c r="G5" i="24" s="1"/>
  <c r="F360" i="14"/>
  <c r="F396" i="14" s="1"/>
  <c r="D81" i="14"/>
  <c r="D85" i="14" s="1"/>
  <c r="L360" i="14"/>
  <c r="L396" i="14" s="1"/>
  <c r="L433" i="14"/>
  <c r="L448" i="14" s="1"/>
  <c r="L467" i="14" s="1"/>
  <c r="L487" i="14" s="1"/>
  <c r="M5" i="24" s="1"/>
  <c r="C433" i="14"/>
  <c r="C448" i="14" s="1"/>
  <c r="C467" i="14" s="1"/>
  <c r="C487" i="14" s="1"/>
  <c r="D5" i="24" s="1"/>
  <c r="C360" i="14"/>
  <c r="C396" i="14" s="1"/>
  <c r="G360" i="14"/>
  <c r="G396" i="14" s="1"/>
  <c r="G433" i="14"/>
  <c r="G448" i="14" s="1"/>
  <c r="G467" i="14" s="1"/>
  <c r="G487" i="14" s="1"/>
  <c r="H5" i="24" s="1"/>
  <c r="C453" i="14"/>
  <c r="C473" i="14" s="1"/>
  <c r="C496" i="14"/>
  <c r="D360" i="14"/>
  <c r="D396" i="14" s="1"/>
  <c r="D433" i="14"/>
  <c r="D448" i="14" s="1"/>
  <c r="D467" i="14" s="1"/>
  <c r="D487" i="14" s="1"/>
  <c r="E5" i="24" s="1"/>
  <c r="N433" i="14"/>
  <c r="N448" i="14" s="1"/>
  <c r="N467" i="14" s="1"/>
  <c r="N487" i="14" s="1"/>
  <c r="O5" i="24" s="1"/>
  <c r="N360" i="14"/>
  <c r="N396" i="14" s="1"/>
  <c r="D496" i="14"/>
  <c r="D453" i="14"/>
  <c r="D473" i="14" s="1"/>
  <c r="K23" i="24"/>
  <c r="K25" i="24"/>
  <c r="J433" i="14"/>
  <c r="J448" i="14" s="1"/>
  <c r="J467" i="14" s="1"/>
  <c r="J487" i="14" s="1"/>
  <c r="K5" i="24" s="1"/>
  <c r="J360" i="14"/>
  <c r="J396" i="14" s="1"/>
  <c r="M433" i="14"/>
  <c r="M448" i="14" s="1"/>
  <c r="M467" i="14" s="1"/>
  <c r="M487" i="14" s="1"/>
  <c r="N5" i="24" s="1"/>
  <c r="M360" i="14"/>
  <c r="M396" i="14" s="1"/>
  <c r="C392" i="14" l="1"/>
  <c r="D391" i="14" s="1"/>
  <c r="D392" i="14" s="1"/>
  <c r="E391" i="14" s="1"/>
  <c r="E392" i="14" s="1"/>
  <c r="F391" i="14" s="1"/>
  <c r="F392" i="14" s="1"/>
  <c r="G391" i="14" s="1"/>
  <c r="G392" i="14" s="1"/>
  <c r="H391" i="14" s="1"/>
  <c r="H392" i="14" s="1"/>
  <c r="I391" i="14" s="1"/>
  <c r="I392" i="14" s="1"/>
  <c r="J391" i="14" s="1"/>
  <c r="J392" i="14" s="1"/>
  <c r="K391" i="14" s="1"/>
  <c r="K392" i="14" s="1"/>
  <c r="L391" i="14" s="1"/>
  <c r="L392" i="14" s="1"/>
  <c r="M391" i="14" s="1"/>
  <c r="M392" i="14" s="1"/>
  <c r="N391" i="14" s="1"/>
  <c r="N392" i="14" s="1"/>
  <c r="O391" i="14" s="1"/>
  <c r="O392" i="14" s="1"/>
  <c r="P391" i="14" s="1"/>
  <c r="P392" i="14" s="1"/>
  <c r="G81" i="14"/>
  <c r="G85" i="14" s="1"/>
  <c r="B81" i="14" s="1"/>
  <c r="F25" i="24"/>
  <c r="B457" i="14"/>
  <c r="B458" i="14" s="1"/>
  <c r="B459" i="14" s="1"/>
  <c r="B473" i="14"/>
  <c r="C10" i="24" s="1"/>
  <c r="C428" i="14"/>
  <c r="D427" i="14" s="1"/>
  <c r="D428" i="14" s="1"/>
  <c r="E427" i="14" s="1"/>
  <c r="E428" i="14" s="1"/>
  <c r="F427" i="14" s="1"/>
  <c r="F428" i="14" s="1"/>
  <c r="G427" i="14" s="1"/>
  <c r="G428" i="14" s="1"/>
  <c r="H427" i="14" s="1"/>
  <c r="H428" i="14" s="1"/>
  <c r="I427" i="14" s="1"/>
  <c r="I428" i="14" s="1"/>
  <c r="J427" i="14" s="1"/>
  <c r="J428" i="14" s="1"/>
  <c r="K427" i="14" s="1"/>
  <c r="K428" i="14" s="1"/>
  <c r="L427" i="14" s="1"/>
  <c r="L428" i="14" s="1"/>
  <c r="M427" i="14" s="1"/>
  <c r="M428" i="14" s="1"/>
  <c r="N427" i="14" s="1"/>
  <c r="N428" i="14" s="1"/>
  <c r="O427" i="14" s="1"/>
  <c r="O428" i="14" s="1"/>
  <c r="P427" i="14" s="1"/>
  <c r="P428" i="14" s="1"/>
  <c r="C356" i="14"/>
  <c r="D355" i="14" s="1"/>
  <c r="D356" i="14" s="1"/>
  <c r="E355" i="14" s="1"/>
  <c r="E356" i="14" s="1"/>
  <c r="F355" i="14" s="1"/>
  <c r="F356" i="14" s="1"/>
  <c r="G355" i="14" s="1"/>
  <c r="G356" i="14" s="1"/>
  <c r="H355" i="14" s="1"/>
  <c r="H356" i="14" s="1"/>
  <c r="I355" i="14" s="1"/>
  <c r="I356" i="14" s="1"/>
  <c r="J355" i="14" s="1"/>
  <c r="J356" i="14" s="1"/>
  <c r="K355" i="14" s="1"/>
  <c r="K356" i="14" s="1"/>
  <c r="L355" i="14" s="1"/>
  <c r="L356" i="14" s="1"/>
  <c r="M355" i="14" s="1"/>
  <c r="M356" i="14" s="1"/>
  <c r="N355" i="14" s="1"/>
  <c r="N356" i="14" s="1"/>
  <c r="O355" i="14" s="1"/>
  <c r="O356" i="14" s="1"/>
  <c r="P355" i="14" s="1"/>
  <c r="P356" i="14" s="1"/>
  <c r="O457" i="14"/>
  <c r="O458" i="14" s="1"/>
  <c r="O459" i="14" s="1"/>
  <c r="H457" i="14"/>
  <c r="H458" i="14" s="1"/>
  <c r="H459" i="14" s="1"/>
  <c r="I478" i="14"/>
  <c r="I479" i="14" s="1"/>
  <c r="K457" i="14"/>
  <c r="K458" i="14" s="1"/>
  <c r="K459" i="14" s="1"/>
  <c r="N457" i="14"/>
  <c r="N458" i="14" s="1"/>
  <c r="N459" i="14" s="1"/>
  <c r="N478" i="14"/>
  <c r="N479" i="14" s="1"/>
  <c r="J457" i="14"/>
  <c r="J458" i="14" s="1"/>
  <c r="J459" i="14" s="1"/>
  <c r="K478" i="14"/>
  <c r="K479" i="14" s="1"/>
  <c r="I457" i="14"/>
  <c r="I458" i="14" s="1"/>
  <c r="I459" i="14" s="1"/>
  <c r="E458" i="14"/>
  <c r="E459" i="14" s="1"/>
  <c r="L476" i="14"/>
  <c r="L477" i="14" s="1"/>
  <c r="L478" i="14" s="1"/>
  <c r="L479" i="14" s="1"/>
  <c r="C457" i="14"/>
  <c r="C458" i="14" s="1"/>
  <c r="C459" i="14" s="1"/>
  <c r="P457" i="14"/>
  <c r="P458" i="14" s="1"/>
  <c r="P459" i="14" s="1"/>
  <c r="E476" i="14"/>
  <c r="E477" i="14" s="1"/>
  <c r="J478" i="14"/>
  <c r="J479" i="14" s="1"/>
  <c r="C85" i="14"/>
  <c r="D495" i="14"/>
  <c r="C495" i="14"/>
  <c r="O478" i="14"/>
  <c r="O479" i="14" s="1"/>
  <c r="C26" i="24"/>
  <c r="C29" i="24" s="1"/>
  <c r="P478" i="14"/>
  <c r="P479" i="14" s="1"/>
  <c r="H478" i="14"/>
  <c r="H479" i="14" s="1"/>
  <c r="L458" i="14"/>
  <c r="L459" i="14" s="1"/>
  <c r="F476" i="14"/>
  <c r="F477" i="14" s="1"/>
  <c r="F478" i="14" s="1"/>
  <c r="F479" i="14" s="1"/>
  <c r="F457" i="14"/>
  <c r="F458" i="14" s="1"/>
  <c r="F459" i="14" s="1"/>
  <c r="D457" i="14"/>
  <c r="D458" i="14" s="1"/>
  <c r="D459" i="14" s="1"/>
  <c r="G478" i="14"/>
  <c r="G479" i="14" s="1"/>
  <c r="M457" i="14"/>
  <c r="M458" i="14" s="1"/>
  <c r="M459" i="14" s="1"/>
  <c r="M476" i="14"/>
  <c r="M477" i="14" s="1"/>
  <c r="M478" i="14" s="1"/>
  <c r="M479" i="14" s="1"/>
  <c r="G457" i="14"/>
  <c r="G458" i="14" s="1"/>
  <c r="G459" i="14" s="1"/>
  <c r="D10" i="24"/>
  <c r="C477" i="14"/>
  <c r="D477" i="14"/>
  <c r="E10" i="24"/>
  <c r="E9" i="24" s="1"/>
  <c r="E13" i="24" s="1"/>
  <c r="B477" i="14" l="1"/>
  <c r="C9" i="24"/>
  <c r="C13" i="24" s="1"/>
  <c r="C25" i="24" s="1"/>
  <c r="B76" i="14"/>
  <c r="D9" i="24"/>
  <c r="D13" i="24" s="1"/>
  <c r="B461" i="14"/>
  <c r="B462" i="14"/>
  <c r="E14" i="24"/>
  <c r="E25" i="24"/>
  <c r="B80" i="14"/>
  <c r="B85" i="14"/>
  <c r="B79" i="14"/>
  <c r="B82" i="14"/>
  <c r="B84" i="14"/>
  <c r="B83" i="14"/>
  <c r="C14" i="24" l="1"/>
  <c r="D14" i="24"/>
  <c r="D25" i="24"/>
  <c r="C15" i="24" l="1"/>
  <c r="G33" i="24" s="1"/>
  <c r="R35" i="24" l="1"/>
  <c r="R37" i="24" s="1"/>
  <c r="G44" i="24" s="1"/>
  <c r="G45" i="24" s="1"/>
  <c r="R31" i="14"/>
  <c r="F77" i="14" l="1"/>
  <c r="E469" i="14" s="1"/>
  <c r="E472" i="14" s="1"/>
  <c r="E478" i="14" s="1"/>
  <c r="E479" i="14" s="1"/>
  <c r="E77" i="14"/>
  <c r="D469" i="14" s="1"/>
  <c r="D472" i="14" s="1"/>
  <c r="D77" i="14"/>
  <c r="C469" i="14" s="1"/>
  <c r="C472" i="14" s="1"/>
  <c r="C478" i="14" s="1"/>
  <c r="C479" i="14" s="1"/>
  <c r="C77" i="14"/>
  <c r="B77" i="14" s="1"/>
  <c r="E491" i="14" l="1"/>
  <c r="E489" i="14" s="1"/>
  <c r="E503" i="14" s="1"/>
  <c r="F78" i="14"/>
  <c r="E492" i="14" s="1"/>
  <c r="B491" i="14"/>
  <c r="B489" i="14" s="1"/>
  <c r="B503" i="14" s="1"/>
  <c r="D491" i="14"/>
  <c r="D489" i="14" s="1"/>
  <c r="D503" i="14" s="1"/>
  <c r="E78" i="14"/>
  <c r="D492" i="14" s="1"/>
  <c r="C491" i="14"/>
  <c r="C489" i="14" s="1"/>
  <c r="C503" i="14" s="1"/>
  <c r="D78" i="14"/>
  <c r="C492" i="14" s="1"/>
  <c r="B469" i="14"/>
  <c r="B472" i="14" s="1"/>
  <c r="B478" i="14" s="1"/>
  <c r="B479" i="14" s="1"/>
  <c r="B481" i="14" s="1"/>
  <c r="C78" i="14"/>
  <c r="G78" i="14" s="1"/>
  <c r="B78" i="14" s="1"/>
  <c r="D478" i="14"/>
  <c r="D479" i="14" s="1"/>
  <c r="B482" i="14" l="1"/>
  <c r="B492" i="14"/>
</calcChain>
</file>

<file path=xl/comments1.xml><?xml version="1.0" encoding="utf-8"?>
<comments xmlns="http://schemas.openxmlformats.org/spreadsheetml/2006/main">
  <authors>
    <author>Autor</author>
  </authors>
  <commentList>
    <comment ref="A5" authorId="0" shapeId="0">
      <text>
        <r>
          <rPr>
            <b/>
            <sz val="11"/>
            <color indexed="81"/>
            <rFont val="Calibri"/>
            <family val="2"/>
            <charset val="238"/>
          </rPr>
          <t>UWAGA:</t>
        </r>
        <r>
          <rPr>
            <sz val="11"/>
            <color indexed="81"/>
            <rFont val="Calibri"/>
            <family val="2"/>
            <charset val="238"/>
          </rPr>
          <t xml:space="preserve">
</t>
        </r>
        <r>
          <rPr>
            <sz val="10"/>
            <color indexed="81"/>
            <rFont val="Calibri"/>
            <family val="2"/>
            <charset val="238"/>
          </rPr>
          <t>od 1 stycznia 2017 r. stawka CIT uległa obniżeniu dla podmiotów, których przychody ze sprzedaży wraz z kwotą podatku nie przekraczają w roku podatkowym 1,2 mln euro (tj. dla 2018 r. 5 176 000 złotych z zastosowaniem kursu z 2.10.2017 r.). Dla podmiotów, których to dotyczy należy odpowiednio dostosować stawkę CIT.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50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>UWAGA:</t>
        </r>
        <r>
          <rPr>
            <sz val="11"/>
            <color indexed="81"/>
            <rFont val="Calibri"/>
            <family val="2"/>
            <charset val="238"/>
            <scheme val="minor"/>
          </rPr>
          <t xml:space="preserve">
Wprowadzić w roku oddania do użytkowania</t>
        </r>
      </text>
    </comment>
    <comment ref="A61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>UWAGA:</t>
        </r>
        <r>
          <rPr>
            <sz val="11"/>
            <color indexed="81"/>
            <rFont val="Calibri"/>
            <family val="2"/>
            <charset val="238"/>
            <scheme val="minor"/>
          </rPr>
          <t xml:space="preserve">
Wprowadzić w roku oddania do użytkowania</t>
        </r>
      </text>
    </comment>
    <comment ref="A69" authorId="0" shapeId="0">
      <text>
        <r>
          <rPr>
            <b/>
            <sz val="8"/>
            <color indexed="81"/>
            <rFont val="Tahoma"/>
            <family val="2"/>
            <charset val="238"/>
          </rPr>
          <t>Uwaga: suma nakładów odtworzeniowych. Wprowadzić wyłącznie
 w roku ponoszenia nakładów.</t>
        </r>
      </text>
    </comment>
    <comment ref="A76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UWAGA: 
</t>
        </r>
        <r>
          <rPr>
            <sz val="11"/>
            <color indexed="81"/>
            <rFont val="Calibri"/>
            <family val="2"/>
            <charset val="238"/>
            <scheme val="minor"/>
          </rPr>
          <t>W konkursie ustala się  maksymalną  wartość  całkowitych kosztów kwalifikowalnych projektu  w wysokości 50 mln EUR</t>
        </r>
      </text>
    </comment>
    <comment ref="A78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>DEFINICJA:</t>
        </r>
        <r>
          <rPr>
            <sz val="11"/>
            <color indexed="81"/>
            <rFont val="Calibri"/>
            <family val="2"/>
            <charset val="238"/>
            <scheme val="minor"/>
          </rPr>
          <t xml:space="preserve">
Wkład własny różnica między
kwotą wydatków kwalifikowalnych a kwotą dofinansowania przekazaną beneficjentowi</t>
        </r>
      </text>
    </comment>
    <comment ref="A85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>UWAGA:</t>
        </r>
        <r>
          <rPr>
            <sz val="11"/>
            <color indexed="81"/>
            <rFont val="Calibri"/>
            <family val="2"/>
            <charset val="238"/>
            <scheme val="minor"/>
          </rPr>
          <t xml:space="preserve"> 
W konkursie ustala się  maksymalną  wartość projektu w wysokości 70 mln EUR </t>
        </r>
      </text>
    </comment>
    <comment ref="A453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DEFINICJA:
</t>
        </r>
        <r>
          <rPr>
            <sz val="11"/>
            <color indexed="81"/>
            <rFont val="Calibri"/>
            <family val="2"/>
            <charset val="238"/>
            <scheme val="minor"/>
          </rPr>
          <t>Nakłady inwestycyjne obejmują koszty kwalifikowalne i niekwalifikowalne netto</t>
        </r>
      </text>
    </comment>
    <comment ref="A473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DEFINICJA: 
</t>
        </r>
        <r>
          <rPr>
            <sz val="11"/>
            <color indexed="81"/>
            <rFont val="Calibri"/>
            <family val="2"/>
            <charset val="238"/>
            <scheme val="minor"/>
          </rPr>
          <t>Nakłady inwestycyjne obejmują koszty kwalifikowalne i niekwalifikowalne netto</t>
        </r>
      </text>
    </comment>
    <comment ref="A492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DEFINICJA: 
</t>
        </r>
        <r>
          <rPr>
            <sz val="11"/>
            <color indexed="81"/>
            <rFont val="Calibri"/>
            <family val="2"/>
            <charset val="238"/>
            <scheme val="minor"/>
          </rPr>
          <t>Finansowanie własne jest sumą wkładu własnego i kosztów niekwalifikowalnych netto</t>
        </r>
      </text>
    </comment>
    <comment ref="A496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DEFINICJA: 
</t>
        </r>
        <r>
          <rPr>
            <sz val="11"/>
            <color indexed="81"/>
            <rFont val="Calibri"/>
            <family val="2"/>
            <charset val="238"/>
            <scheme val="minor"/>
          </rPr>
          <t>Nakłady inwestycyjne obejmują koszty kwalifikowalne i niekwalifikowalne netto</t>
        </r>
      </text>
    </comment>
    <comment ref="A502" authorId="0" shapeId="0">
      <text>
        <r>
          <rPr>
            <b/>
            <sz val="11"/>
            <color indexed="81"/>
            <rFont val="Calibri"/>
            <family val="2"/>
            <charset val="238"/>
            <scheme val="minor"/>
          </rPr>
          <t xml:space="preserve">UWAGA:
</t>
        </r>
        <r>
          <rPr>
            <sz val="11"/>
            <color indexed="81"/>
            <rFont val="Calibri"/>
            <family val="2"/>
            <charset val="238"/>
            <scheme val="minor"/>
          </rPr>
          <t>w tym m.in. podatek dochodowy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b/>
            <sz val="11"/>
            <color indexed="81"/>
            <rFont val="Calibri"/>
            <family val="2"/>
            <charset val="238"/>
          </rPr>
          <t xml:space="preserve">UWAGA: 
</t>
        </r>
        <r>
          <rPr>
            <sz val="11"/>
            <color indexed="81"/>
            <rFont val="Calibri"/>
            <family val="2"/>
            <charset val="238"/>
          </rPr>
          <t>Nakłady inwestycyjne obejmują koszty kwalifikowalne i niekwalifikowalne netto</t>
        </r>
      </text>
    </comment>
    <comment ref="B9" authorId="0" shapeId="0">
      <text>
        <r>
          <rPr>
            <b/>
            <sz val="11"/>
            <color indexed="81"/>
            <rFont val="Calibri"/>
            <family val="2"/>
            <charset val="238"/>
          </rPr>
          <t>UWAGA:</t>
        </r>
        <r>
          <rPr>
            <sz val="11"/>
            <color indexed="81"/>
            <rFont val="Calibri"/>
            <family val="2"/>
            <charset val="238"/>
          </rPr>
          <t xml:space="preserve"> 
Nakłady inwestycyjne obejmują koszty kwalifikowalne i niekwalifikowalne netto</t>
        </r>
      </text>
    </comment>
    <comment ref="B33" authorId="0" shapeId="0">
      <text>
        <r>
          <rPr>
            <b/>
            <sz val="11"/>
            <color indexed="81"/>
            <rFont val="Calibri"/>
            <family val="2"/>
            <charset val="238"/>
          </rPr>
          <t xml:space="preserve">UWAGA:
</t>
        </r>
        <r>
          <rPr>
            <sz val="11"/>
            <color indexed="81"/>
            <rFont val="Calibri"/>
            <family val="2"/>
            <charset val="238"/>
          </rPr>
          <t>Jeżeli wyliczony poziom luki przekracza 100% w obliczeniach zastosowano mnożnik 100%</t>
        </r>
      </text>
    </comment>
    <comment ref="R33" authorId="0" shapeId="0">
      <text>
        <r>
          <rPr>
            <b/>
            <sz val="11"/>
            <color indexed="81"/>
            <rFont val="Calibri"/>
            <family val="2"/>
            <charset val="238"/>
          </rPr>
          <t xml:space="preserve">UWAGA:
</t>
        </r>
        <r>
          <rPr>
            <sz val="11"/>
            <color indexed="81"/>
            <rFont val="Calibri"/>
            <family val="2"/>
            <charset val="238"/>
          </rPr>
          <t>Max dla danego obszaru, należy wybrać odpowiednio 80%, 82,50% lub 85%</t>
        </r>
      </text>
    </comment>
    <comment ref="B43" authorId="0" shapeId="0">
      <text>
        <r>
          <rPr>
            <b/>
            <sz val="11"/>
            <color indexed="81"/>
            <rFont val="Calibri"/>
            <family val="2"/>
            <charset val="238"/>
          </rPr>
          <t xml:space="preserve">UWAGA: 
</t>
        </r>
        <r>
          <rPr>
            <sz val="11"/>
            <color indexed="81"/>
            <rFont val="Calibri"/>
            <family val="2"/>
            <charset val="238"/>
          </rPr>
          <t>Należy wprowadzić maksymalną kwotę dofinansowania dla obszaru</t>
        </r>
      </text>
    </comment>
  </commentList>
</comments>
</file>

<file path=xl/sharedStrings.xml><?xml version="1.0" encoding="utf-8"?>
<sst xmlns="http://schemas.openxmlformats.org/spreadsheetml/2006/main" count="561" uniqueCount="284">
  <si>
    <t>Rok bazowy</t>
  </si>
  <si>
    <t>Współczynnik dyskontujący (finansowy)</t>
  </si>
  <si>
    <t>Stopa (stawka) podatku dochodowego</t>
  </si>
  <si>
    <t>Jedn.</t>
  </si>
  <si>
    <t>Cykl rotacji zapasów materiałowych</t>
  </si>
  <si>
    <t>w dniach</t>
  </si>
  <si>
    <t>Cykl rotacji należności krótkoterminowych</t>
  </si>
  <si>
    <t>Cykl rotacji zobowiązań krótkoterminowych</t>
  </si>
  <si>
    <t>PROJEKT ŁĄCZNIE</t>
  </si>
  <si>
    <t>SUMA</t>
  </si>
  <si>
    <t>=</t>
  </si>
  <si>
    <t>RAZEM</t>
  </si>
  <si>
    <t>WYSZCZEGÓLNIENIE</t>
  </si>
  <si>
    <t>Użytkownicy usługi A</t>
  </si>
  <si>
    <t>Użytkownicy usługi B</t>
  </si>
  <si>
    <t>Użytkownicy usługi C</t>
  </si>
  <si>
    <t>Użytkownicy usługi D</t>
  </si>
  <si>
    <t>Użytkownicy usługi E</t>
  </si>
  <si>
    <t>Cena usługi A</t>
  </si>
  <si>
    <t>Cena usługi B</t>
  </si>
  <si>
    <t>Cena usługi C</t>
  </si>
  <si>
    <t>Cena usługi D</t>
  </si>
  <si>
    <t>Cena usługi E</t>
  </si>
  <si>
    <t>Wartość usług A</t>
  </si>
  <si>
    <t>Wartość usług B</t>
  </si>
  <si>
    <t>Wartość usług C</t>
  </si>
  <si>
    <t>Wartość usług D</t>
  </si>
  <si>
    <t>Wartość usług E</t>
  </si>
  <si>
    <t>WARTOŚC USŁUG</t>
  </si>
  <si>
    <t>WARTOŚC WPŁYWÓW Z USŁUG</t>
  </si>
  <si>
    <t>Amortyzacja</t>
  </si>
  <si>
    <t>KOSZTY OPERACYJNE</t>
  </si>
  <si>
    <t>Okres 
żywotności (lata)</t>
  </si>
  <si>
    <t>Wartość rezydualna</t>
  </si>
  <si>
    <t>Przychody ze sprzedaży i zrównane z nimi</t>
  </si>
  <si>
    <t>Przychód ze sprzedaży produktów</t>
  </si>
  <si>
    <t>Zmiana stanu produktów</t>
  </si>
  <si>
    <t>Koszt wytworzenia produktów na własne potrzeby jednostki</t>
  </si>
  <si>
    <t>Przychód ze sprzedaży towarów i materiałów</t>
  </si>
  <si>
    <t>Koszty działalności operacyjnej</t>
  </si>
  <si>
    <t>Zysk/strata ze sprzedaży</t>
  </si>
  <si>
    <t>Pozostałe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</si>
  <si>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</si>
  <si>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</si>
  <si>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</si>
  <si>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</si>
  <si>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</si>
  <si>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</si>
  <si>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</si>
  <si>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Zysk/Strata brutto</t>
  </si>
  <si>
    <t>Podatek dochodowy od osób prawnych</t>
  </si>
  <si>
    <t>Pozostałe obowiązkowe obciążenia</t>
  </si>
  <si>
    <t>Zysk/Strata netto</t>
  </si>
  <si>
    <t>Zmiana stanu zapasów</t>
  </si>
  <si>
    <t>Zmiana stanu należności</t>
  </si>
  <si>
    <t>Przychody ze sprzedaży</t>
  </si>
  <si>
    <t>Koszty operacyjne bez amortyzacji</t>
  </si>
  <si>
    <t>WPŁYWY RAZEM</t>
  </si>
  <si>
    <t>stopa dyskontowa</t>
  </si>
  <si>
    <t>FNPV/C</t>
  </si>
  <si>
    <t>FIRR/C</t>
  </si>
  <si>
    <t>WSKAŹNIKI EFEKTYWNOŚCI FINANSOWEJ Z DOFINANSOWANIEM</t>
  </si>
  <si>
    <t>WYDATKI RAZEM</t>
  </si>
  <si>
    <t>Stopa dyskontowa</t>
  </si>
  <si>
    <t>Obliczenie luki finansowej</t>
  </si>
  <si>
    <t>...</t>
  </si>
  <si>
    <t>E. Przychody</t>
  </si>
  <si>
    <t>F. Wartość rezydualna</t>
  </si>
  <si>
    <t>G. Przepływy środków pieniężnych netto</t>
  </si>
  <si>
    <t>Koszty kwalifikowalne projektu (EC)</t>
  </si>
  <si>
    <t>1.</t>
  </si>
  <si>
    <t>2.</t>
  </si>
  <si>
    <t>3.</t>
  </si>
  <si>
    <t>KOSZTY DZIAŁALNOŚCI OPERACYJNEJ</t>
  </si>
  <si>
    <t>I KW</t>
  </si>
  <si>
    <t>II KW</t>
  </si>
  <si>
    <t>III KW</t>
  </si>
  <si>
    <t>IV KW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</si>
  <si>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</si>
  <si>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</si>
  <si>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</si>
  <si>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</si>
  <si>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</si>
  <si>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</si>
  <si>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</si>
  <si>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</si>
  <si>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</si>
  <si>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</si>
  <si>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</si>
  <si>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</si>
  <si>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</si>
  <si>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</si>
  <si>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</si>
  <si>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Kwota</t>
  </si>
  <si>
    <t>….</t>
  </si>
  <si>
    <t>…..</t>
  </si>
  <si>
    <t xml:space="preserve">ZAPOTRZEBOWANIE NA KAPITAŁ OBROTOWY </t>
  </si>
  <si>
    <t>Razem</t>
  </si>
  <si>
    <t>I.Zużycie materiałów i energii</t>
  </si>
  <si>
    <t>II.Podatki i inne opłaty</t>
  </si>
  <si>
    <t>III. Wynagrodzenia</t>
  </si>
  <si>
    <t>IV.Narzuty na wynagrodzenia</t>
  </si>
  <si>
    <t>V.Usługi obce</t>
  </si>
  <si>
    <t>VI. Pozostałe koszty</t>
  </si>
  <si>
    <t>HARMONOGRAM KWARTALNY</t>
  </si>
  <si>
    <t>Koszty kwalifikowane</t>
  </si>
  <si>
    <t>Wydatki kwalifikowane</t>
  </si>
  <si>
    <t>Netto</t>
  </si>
  <si>
    <t>VAT</t>
  </si>
  <si>
    <t>Koszty niekwalifikowane</t>
  </si>
  <si>
    <t>Koszty niekwalifikowane netto</t>
  </si>
  <si>
    <t xml:space="preserve">Vat od kosztów kwalifikowanych </t>
  </si>
  <si>
    <t xml:space="preserve">Vat od kosztów niekwalifikowanych </t>
  </si>
  <si>
    <t>Dotacja UE</t>
  </si>
  <si>
    <t>Wkład własny</t>
  </si>
  <si>
    <t>PRZYCHODY</t>
  </si>
  <si>
    <t>Poziom ściągalności ( w %)</t>
  </si>
  <si>
    <t>Poziom ściągalności (%)</t>
  </si>
  <si>
    <t>Wartość poczatkowa środka trwałego</t>
  </si>
  <si>
    <t>Naklady odtworzeniowe</t>
  </si>
  <si>
    <t xml:space="preserve">Prognozowana liczba użytkowników </t>
  </si>
  <si>
    <t xml:space="preserve">Kalkulacja cen usług </t>
  </si>
  <si>
    <t>Wydatki niekwalifikowane</t>
  </si>
  <si>
    <t>Wartość środka trwałego po amortyzacji</t>
  </si>
  <si>
    <t>I. ( Nazwa środka trwałego np.urządzenia)</t>
  </si>
  <si>
    <t>II. ( Nazwa środka trwałego)</t>
  </si>
  <si>
    <t>Stawka amortyzacyjna</t>
  </si>
  <si>
    <t>VII.Amortyzacja</t>
  </si>
  <si>
    <t>KOSZTY RAZEM</t>
  </si>
  <si>
    <t>KOSZTY BEZ AMORTYZACJI</t>
  </si>
  <si>
    <t>Wariant III - Projekt</t>
  </si>
  <si>
    <t>Wartość usług ( zł/szt)</t>
  </si>
  <si>
    <t>PRZEPŁYWY ŚRODKÓW PIENIĘŻNYCH Z DZIAŁALNOŚCI GOSPODARCZEJ</t>
  </si>
  <si>
    <t>Wariant I - Podmiot</t>
  </si>
  <si>
    <t>Wariant II - Podmiot z projektem</t>
  </si>
  <si>
    <t>AMORTYZACJA I NAKŁADY ODTWORZENIOWE</t>
  </si>
  <si>
    <t xml:space="preserve">RACHUNEK ZYSKÓW I STRAT </t>
  </si>
  <si>
    <t>Należności bieżące</t>
  </si>
  <si>
    <t>Zapasy</t>
  </si>
  <si>
    <t>Zobowiązania bieżące</t>
  </si>
  <si>
    <t>Zmiana stanu zobowiązań bieżących</t>
  </si>
  <si>
    <t>Kapitał obrotowy</t>
  </si>
  <si>
    <t>Zmiany w kapitale obrotowym</t>
  </si>
  <si>
    <t>Przychody operacyjne</t>
  </si>
  <si>
    <t>Dodatnie zmiany kapitału obrotowego</t>
  </si>
  <si>
    <t>Nakłady inwestycyjne</t>
  </si>
  <si>
    <t>Koszty operacyjne (bez amortyzacji)</t>
  </si>
  <si>
    <t>Ujemne zmiany kapitału obrotowego</t>
  </si>
  <si>
    <t>Przepływy netto</t>
  </si>
  <si>
    <t>F.I.</t>
  </si>
  <si>
    <t>Nakłady inwestycyjne dotyczące przygotowania projektu</t>
  </si>
  <si>
    <t>F.I.1</t>
  </si>
  <si>
    <t>F.I.2</t>
  </si>
  <si>
    <t>F.II.</t>
  </si>
  <si>
    <t>Nakłady inwestycyjne dot. realizacji projektu</t>
  </si>
  <si>
    <t>F.II.1</t>
  </si>
  <si>
    <t>F.II.2</t>
  </si>
  <si>
    <t>F.II.3</t>
  </si>
  <si>
    <t>F.III.</t>
  </si>
  <si>
    <t>Całkowite nakłady inwestycyjne</t>
  </si>
  <si>
    <t>F.IV</t>
  </si>
  <si>
    <t>F.V</t>
  </si>
  <si>
    <t>Koszty operacyjne</t>
  </si>
  <si>
    <t>F.V.1</t>
  </si>
  <si>
    <t>F.VI</t>
  </si>
  <si>
    <t>F.VI.1</t>
  </si>
  <si>
    <t>F.VI.2</t>
  </si>
  <si>
    <t>F.VII</t>
  </si>
  <si>
    <t>F.VIII</t>
  </si>
  <si>
    <t>F.IX</t>
  </si>
  <si>
    <t>F.X</t>
  </si>
  <si>
    <t>F.XI</t>
  </si>
  <si>
    <t>F.XII</t>
  </si>
  <si>
    <t>Kategoria/Okres projekcji</t>
  </si>
  <si>
    <t>Źródła finansowania, w tym:</t>
  </si>
  <si>
    <t>Inne środki</t>
  </si>
  <si>
    <t>Nakłady odtworzeniowe</t>
  </si>
  <si>
    <t>Zmiana w kapitale obrotowym netto</t>
  </si>
  <si>
    <t>Spłata kredytów/pożyczek</t>
  </si>
  <si>
    <t>Inne wydatki projektu</t>
  </si>
  <si>
    <t>Przepływy pieniężne netto</t>
  </si>
  <si>
    <t>TRWAŁOŚĆ FINANSOWA</t>
  </si>
  <si>
    <t>Kwota pierwotnie wnioskowana</t>
  </si>
  <si>
    <t xml:space="preserve"> KWOTA NALEŻNA (ECR*CRpa)</t>
  </si>
  <si>
    <t>rok</t>
  </si>
  <si>
    <t>czynnik dyskontowy (stopa 4%)</t>
  </si>
  <si>
    <t>wskaźnik dyskonta</t>
  </si>
  <si>
    <t>DIC- suma zdyskontowanych nakładów inwestycyjnych</t>
  </si>
  <si>
    <t>FVII B</t>
  </si>
  <si>
    <t>F5 B</t>
  </si>
  <si>
    <t>Wartość początkowa środka trwałego - po odtworzeniu</t>
  </si>
  <si>
    <t>Amortyzacja razem</t>
  </si>
  <si>
    <t>F.V.2</t>
  </si>
  <si>
    <t>Telewizja</t>
  </si>
  <si>
    <t>Tansmisja danych</t>
  </si>
  <si>
    <t>Internet</t>
  </si>
  <si>
    <t>Transmisja danych</t>
  </si>
  <si>
    <t xml:space="preserve">Stawka amortyzacyjna </t>
  </si>
  <si>
    <t>Środki własne</t>
  </si>
  <si>
    <t>Inne ( kredyt)</t>
  </si>
  <si>
    <t>I.Amortyzacja</t>
  </si>
  <si>
    <t>III. Podatki i inne opłaty</t>
  </si>
  <si>
    <t>IV. Wynagrodzenia</t>
  </si>
  <si>
    <t>V.Narzuty na wynagrodzenia</t>
  </si>
  <si>
    <t>VI. Usługi obce</t>
  </si>
  <si>
    <t>VII.Pozostałe (wraz z wartością sprzedanych materiałów i towarów)</t>
  </si>
  <si>
    <t>II.Zużycie materiałów i energii</t>
  </si>
  <si>
    <t>A.Przepływy z dzialalności opracyjnej</t>
  </si>
  <si>
    <t>I. Zysk/Strata netto</t>
  </si>
  <si>
    <t>II.Korekty razem</t>
  </si>
  <si>
    <t>1. Amortyzacja</t>
  </si>
  <si>
    <t>2.Zyski/Straty z tyt. różnic kursowych</t>
  </si>
  <si>
    <t>3.Odsetki i udziały w zyskach</t>
  </si>
  <si>
    <t>4.Zysk/Strata z działalności inwestycyjnej</t>
  </si>
  <si>
    <t>5.Zmiana stanu rezerw</t>
  </si>
  <si>
    <t>6.Zmiana stanu zapasów</t>
  </si>
  <si>
    <t>7.Zmiana stanu należności</t>
  </si>
  <si>
    <t>8.Zmiana stanu zobowiązań krótkoterm. z wyj. pożyczek i kredytów</t>
  </si>
  <si>
    <t>9.Zmiana stanu rozliczeń międzyokresowych</t>
  </si>
  <si>
    <t>10.Inne korekty</t>
  </si>
  <si>
    <t>B.Przepływy środków pieniężnych z działalności inwestycyjnej</t>
  </si>
  <si>
    <t>I.Wpływy</t>
  </si>
  <si>
    <t>II.Wydatki</t>
  </si>
  <si>
    <t>C.Przepływy środków pieniężnych z działalności finansowej</t>
  </si>
  <si>
    <t>1.Wpływy netto z wydania udziałów (emisji akcji) i innych instrumentów kapitałowych oraz dopłat do kapitału</t>
  </si>
  <si>
    <t>2.Kredyty i pożyczki</t>
  </si>
  <si>
    <t>3.Emisja dłużnych papierów wartościowych</t>
  </si>
  <si>
    <t>4.Inne wpływy finansowe</t>
  </si>
  <si>
    <t>1.Spłaty kredytów i pożyczek</t>
  </si>
  <si>
    <t>2.Odsetki</t>
  </si>
  <si>
    <t>3.Inne wydatki finansowe</t>
  </si>
  <si>
    <t>III.Przepływy pieniężne netto z działalności inwestycyjnej ( I-II)</t>
  </si>
  <si>
    <t>III.Przepływy pieniężne netto z działalności finansowej</t>
  </si>
  <si>
    <t>D.Przepływy pieniężne netto razem</t>
  </si>
  <si>
    <t>III. Przepływy pieniężne netto z działalności operacyjnej ( I +/- II)</t>
  </si>
  <si>
    <t xml:space="preserve">E.Środki pieniężne na początek okresu </t>
  </si>
  <si>
    <t>F.Środki pieniężne na koniec okresu</t>
  </si>
  <si>
    <t>WSKAŹNIKI EFEKTYWNOŚCI FINANSOWEJ BEZ DOFINANSOWANIA - Projekt</t>
  </si>
  <si>
    <t>Zdyskontowane przepływy</t>
  </si>
  <si>
    <t>Przygotowanie inwestycji</t>
  </si>
  <si>
    <t>Wykonawstwo inwestycji</t>
  </si>
  <si>
    <t>Zdyskontowane nakłady inwestycyjne</t>
  </si>
  <si>
    <t>Koszty operacyjne projektu</t>
  </si>
  <si>
    <t>Koszty odtworzeniowe</t>
  </si>
  <si>
    <t>Zdyskontowane koszty operacyjne</t>
  </si>
  <si>
    <t>Przychody operacyjne projektu</t>
  </si>
  <si>
    <t>Zdyskontowane przychody</t>
  </si>
  <si>
    <t>Zdyskontowany przychód</t>
  </si>
  <si>
    <t>Zdyskontowana wartość rezydualna</t>
  </si>
  <si>
    <t>Vat od kosztów kwalifikowanych</t>
  </si>
  <si>
    <t>Vat od kosztów niekwalifikowanych</t>
  </si>
  <si>
    <t>Koszty kwalifikowalne</t>
  </si>
  <si>
    <t>Finansowanie własne</t>
  </si>
  <si>
    <t>Maksymalna kwota dofinansowania dla obszaru interwencji</t>
  </si>
  <si>
    <t>Maksymalna kwota dofinansowania wynikająca z wyliczenia luki finansowej</t>
  </si>
  <si>
    <t xml:space="preserve">Rzeczywista maksymalna kwota dofinansowania </t>
  </si>
  <si>
    <t>Maksymalny poziom dofinansowania wynikajacy z luki finansowej i kwoty dla obszaru</t>
  </si>
  <si>
    <t>Struktura</t>
  </si>
  <si>
    <t>WYLICZENIE WARTOŚCI DOFINANSOWANIA</t>
  </si>
  <si>
    <t>Maks poziom dofinansowania</t>
  </si>
  <si>
    <t>1 Kategoria wydatku (brutto)</t>
  </si>
  <si>
    <t>2. Kategoria wydatku (brutto)</t>
  </si>
  <si>
    <t>3. Kategoria wydatku (brutto)</t>
  </si>
  <si>
    <t>4. Kategoria wydatku (brutto)</t>
  </si>
  <si>
    <t>5. Kategoria wydatku (brutto)</t>
  </si>
  <si>
    <t>6. Kategoria wydatku (brutto)</t>
  </si>
  <si>
    <t>7. Kategoria wydatku (brutto)</t>
  </si>
  <si>
    <t>8. Kategoria wydatku (brutto)</t>
  </si>
  <si>
    <t>Wybierz z listy</t>
  </si>
  <si>
    <t>Wartośc usług D</t>
  </si>
  <si>
    <t>Wskaźniki makroekonomiczne</t>
  </si>
  <si>
    <t>OKRES REFERENCYJNY</t>
  </si>
  <si>
    <t>STAWKI AMORTYZACYJNE</t>
  </si>
  <si>
    <t>Należy wprowadzać dane projektu wyłącznie do komórek oznaczonych kolorem żółtym</t>
  </si>
  <si>
    <t>9. Kategoria wydatku (brutto)</t>
  </si>
  <si>
    <t>KAPITAŁ OBROTOWY - Projekt</t>
  </si>
  <si>
    <t>ŹRÓDŁA FINANSOWANIA PROJEKTU</t>
  </si>
  <si>
    <r>
      <t>DNR</t>
    </r>
    <r>
      <rPr>
        <sz val="10"/>
        <rFont val="Calibri"/>
        <family val="2"/>
        <charset val="238"/>
        <scheme val="minor"/>
      </rPr>
      <t xml:space="preserve"> = zdyskontowany przychód netto</t>
    </r>
  </si>
  <si>
    <r>
      <t>R</t>
    </r>
    <r>
      <rPr>
        <sz val="12"/>
        <rFont val="Calibri"/>
        <family val="2"/>
        <charset val="238"/>
        <scheme val="minor"/>
      </rPr>
      <t xml:space="preserve"> = luka w finansowaniu (DIC-DNR)/DIC</t>
    </r>
  </si>
  <si>
    <r>
      <t>CRpa</t>
    </r>
    <r>
      <rPr>
        <sz val="11"/>
        <rFont val="Calibri"/>
        <family val="2"/>
        <charset val="238"/>
        <scheme val="minor"/>
      </rPr>
      <t xml:space="preserve"> = </t>
    </r>
    <r>
      <rPr>
        <sz val="8"/>
        <rFont val="Calibri"/>
        <family val="2"/>
        <charset val="238"/>
        <scheme val="minor"/>
      </rPr>
      <t>maksymalna stopa współfinansowania osi priorytetowej</t>
    </r>
  </si>
  <si>
    <r>
      <rPr>
        <b/>
        <sz val="11"/>
        <rFont val="Calibri"/>
        <family val="2"/>
        <charset val="238"/>
        <scheme val="minor"/>
      </rPr>
      <t>ECR</t>
    </r>
    <r>
      <rPr>
        <sz val="11"/>
        <rFont val="Calibri"/>
        <family val="2"/>
        <charset val="238"/>
        <scheme val="minor"/>
      </rPr>
      <t xml:space="preserve"> =</t>
    </r>
    <r>
      <rPr>
        <sz val="1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Koszty kwalifikowane skorygowane o wskaźnik luki finansowej" (EC*R)</t>
    </r>
  </si>
  <si>
    <t>1. Kategoria wydatku (brutto)</t>
  </si>
  <si>
    <t>WYLICZENIE WARTOŚCI DOTACJI</t>
  </si>
  <si>
    <t>Koszty kwalifikowane skorygowane o wskaźnik luki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</si>
</sst>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#,##0.00\ ;[Red]\-#,##0.00\ "/>
    <numFmt numFmtId="168" formatCode="#,##0.0000"/>
    <numFmt numFmtId="169" formatCode="#,##0.00_ ;[Red]\-#,##0.00\ "/>
  </numFmts>
  <fonts count="68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7"/>
      <name val="Verdan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9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6"/>
      <name val="Calibri"/>
      <family val="2"/>
      <charset val="238"/>
    </font>
    <font>
      <sz val="22"/>
      <name val="Calibri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indexed="6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1"/>
      <color indexed="12"/>
      <name val="Calibri"/>
      <family val="2"/>
      <charset val="238"/>
      <scheme val="minor"/>
    </font>
    <font>
      <b/>
      <sz val="11"/>
      <color indexed="63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9"/>
      <color rgb="FF0F0FB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indexed="63"/>
      <name val="Calibri"/>
      <family val="2"/>
      <charset val="238"/>
    </font>
    <font>
      <sz val="10"/>
      <color indexed="8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0"/>
      <color theme="7" tint="-0.499984740745262"/>
      <name val="Calibri"/>
      <family val="2"/>
      <charset val="238"/>
      <scheme val="minor"/>
    </font>
    <font>
      <sz val="8"/>
      <color indexed="12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56"/>
      <name val="Calibri"/>
      <family val="2"/>
      <charset val="238"/>
      <scheme val="minor"/>
    </font>
    <font>
      <b/>
      <sz val="11"/>
      <color indexed="81"/>
      <name val="Calibri"/>
      <family val="2"/>
      <charset val="238"/>
    </font>
    <font>
      <sz val="11"/>
      <color indexed="81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11"/>
      <color indexed="81"/>
      <name val="Calibri"/>
      <family val="2"/>
      <charset val="238"/>
      <scheme val="minor"/>
    </font>
    <font>
      <sz val="11"/>
      <color indexed="8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6"/>
        <bgColor indexed="40"/>
      </patternFill>
    </fill>
    <fill>
      <patternFill patternType="solid">
        <fgColor indexed="22"/>
        <bgColor indexed="46"/>
      </patternFill>
    </fill>
    <fill>
      <patternFill patternType="solid">
        <fgColor indexed="9"/>
        <bgColor indexed="40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0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46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53"/>
      </patternFill>
    </fill>
    <fill>
      <patternFill patternType="solid">
        <fgColor rgb="FFFF0000"/>
        <bgColor indexed="4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indexed="2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19"/>
      </patternFill>
    </fill>
    <fill>
      <patternFill patternType="solid">
        <fgColor rgb="FFFFFDB7"/>
        <bgColor indexed="64"/>
      </patternFill>
    </fill>
    <fill>
      <patternFill patternType="solid">
        <fgColor rgb="FFFFFDB7"/>
        <bgColor indexed="34"/>
      </patternFill>
    </fill>
    <fill>
      <patternFill patternType="solid">
        <fgColor rgb="FFFFFDB7"/>
        <bgColor indexed="45"/>
      </patternFill>
    </fill>
    <fill>
      <patternFill patternType="solid">
        <fgColor rgb="FFFFFDB7"/>
        <bgColor indexed="40"/>
      </patternFill>
    </fill>
    <fill>
      <patternFill patternType="solid">
        <fgColor rgb="FF89CD96"/>
        <bgColor indexed="64"/>
      </patternFill>
    </fill>
    <fill>
      <patternFill patternType="solid">
        <fgColor rgb="FF89CD96"/>
        <bgColor indexed="46"/>
      </patternFill>
    </fill>
    <fill>
      <patternFill patternType="solid">
        <fgColor rgb="FF89CD96"/>
        <bgColor indexed="34"/>
      </patternFill>
    </fill>
    <fill>
      <patternFill patternType="solid">
        <fgColor rgb="FF89CD96"/>
        <bgColor indexed="27"/>
      </patternFill>
    </fill>
    <fill>
      <patternFill patternType="solid">
        <fgColor rgb="FF89CD96"/>
        <bgColor indexed="45"/>
      </patternFill>
    </fill>
    <fill>
      <patternFill patternType="solid">
        <fgColor rgb="FF89CD96"/>
        <bgColor indexed="53"/>
      </patternFill>
    </fill>
    <fill>
      <patternFill patternType="solid">
        <fgColor theme="0" tint="-0.249977111117893"/>
        <bgColor indexed="16"/>
      </patternFill>
    </fill>
    <fill>
      <patternFill patternType="solid">
        <fgColor theme="0" tint="-4.9989318521683403E-2"/>
        <bgColor indexed="57"/>
      </patternFill>
    </fill>
    <fill>
      <patternFill patternType="solid">
        <fgColor theme="0" tint="-0.249977111117893"/>
        <bgColor indexed="23"/>
      </patternFill>
    </fill>
  </fills>
  <borders count="6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285E3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285E3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rgb="FF285E32"/>
      </right>
      <top/>
      <bottom style="thin">
        <color indexed="64"/>
      </bottom>
      <diagonal/>
    </border>
    <border>
      <left/>
      <right style="slantDashDot">
        <color rgb="FF285E32"/>
      </right>
      <top style="thin">
        <color indexed="64"/>
      </top>
      <bottom style="thin">
        <color indexed="64"/>
      </bottom>
      <diagonal/>
    </border>
    <border>
      <left style="slantDashDot">
        <color rgb="FF285E3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slantDashDot">
        <color rgb="FF285E32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5" fontId="15" fillId="0" borderId="0"/>
    <xf numFmtId="0" fontId="15" fillId="0" borderId="0"/>
    <xf numFmtId="0" fontId="15" fillId="2" borderId="1"/>
    <xf numFmtId="0" fontId="15" fillId="0" borderId="0"/>
    <xf numFmtId="9" fontId="15" fillId="0" borderId="0"/>
  </cellStyleXfs>
  <cellXfs count="517">
    <xf numFmtId="0" fontId="0" fillId="0" borderId="0" xfId="0"/>
    <xf numFmtId="0" fontId="15" fillId="0" borderId="0" xfId="2" applyAlignment="1">
      <alignment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15" fillId="0" borderId="0" xfId="2" applyFill="1"/>
    <xf numFmtId="0" fontId="15" fillId="0" borderId="0" xfId="2"/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9" fontId="5" fillId="0" borderId="0" xfId="2" applyNumberFormat="1" applyFont="1" applyFill="1" applyBorder="1" applyAlignment="1">
      <alignment horizontal="center" vertical="center" wrapText="1"/>
    </xf>
    <xf numFmtId="9" fontId="5" fillId="0" borderId="0" xfId="2" applyNumberFormat="1" applyFont="1" applyFill="1" applyBorder="1" applyAlignment="1">
      <alignment vertical="center" wrapText="1"/>
    </xf>
    <xf numFmtId="4" fontId="6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2" fontId="4" fillId="0" borderId="0" xfId="2" applyNumberFormat="1" applyFont="1" applyBorder="1" applyAlignment="1">
      <alignment horizontal="center" vertical="center" wrapText="1"/>
    </xf>
    <xf numFmtId="0" fontId="15" fillId="0" borderId="0" xfId="2" applyBorder="1"/>
    <xf numFmtId="0" fontId="9" fillId="0" borderId="0" xfId="2" applyFont="1"/>
    <xf numFmtId="3" fontId="10" fillId="0" borderId="4" xfId="2" applyNumberFormat="1" applyFont="1" applyFill="1" applyBorder="1" applyAlignment="1">
      <alignment horizontal="left" indent="1"/>
    </xf>
    <xf numFmtId="0" fontId="10" fillId="0" borderId="0" xfId="2" applyFont="1"/>
    <xf numFmtId="0" fontId="12" fillId="0" borderId="0" xfId="2" applyFont="1" applyFill="1" applyBorder="1" applyAlignment="1">
      <alignment horizontal="left" vertical="center" wrapText="1"/>
    </xf>
    <xf numFmtId="4" fontId="8" fillId="0" borderId="0" xfId="2" applyNumberFormat="1" applyFont="1" applyBorder="1"/>
    <xf numFmtId="4" fontId="8" fillId="0" borderId="0" xfId="2" applyNumberFormat="1" applyFont="1" applyFill="1" applyBorder="1"/>
    <xf numFmtId="0" fontId="11" fillId="0" borderId="0" xfId="2" applyFont="1"/>
    <xf numFmtId="0" fontId="28" fillId="0" borderId="0" xfId="2" applyFont="1" applyAlignment="1">
      <alignment vertical="center"/>
    </xf>
    <xf numFmtId="0" fontId="14" fillId="0" borderId="5" xfId="2" applyFont="1" applyFill="1" applyBorder="1" applyAlignment="1">
      <alignment horizontal="left" vertical="center" wrapText="1"/>
    </xf>
    <xf numFmtId="0" fontId="28" fillId="0" borderId="0" xfId="2" applyFont="1" applyBorder="1" applyAlignment="1">
      <alignment vertical="center"/>
    </xf>
    <xf numFmtId="0" fontId="12" fillId="0" borderId="5" xfId="2" applyFont="1" applyFill="1" applyBorder="1" applyAlignment="1">
      <alignment horizontal="left" vertical="center" wrapText="1"/>
    </xf>
    <xf numFmtId="0" fontId="31" fillId="0" borderId="5" xfId="2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left" vertical="center" wrapText="1"/>
    </xf>
    <xf numFmtId="0" fontId="29" fillId="11" borderId="5" xfId="2" applyFont="1" applyFill="1" applyBorder="1" applyAlignment="1">
      <alignment vertical="center" wrapText="1"/>
    </xf>
    <xf numFmtId="0" fontId="32" fillId="0" borderId="5" xfId="2" applyFont="1" applyFill="1" applyBorder="1" applyAlignment="1">
      <alignment vertical="center" wrapText="1"/>
    </xf>
    <xf numFmtId="0" fontId="29" fillId="9" borderId="5" xfId="2" applyFont="1" applyFill="1" applyBorder="1" applyAlignment="1">
      <alignment vertical="center" wrapText="1"/>
    </xf>
    <xf numFmtId="0" fontId="31" fillId="9" borderId="5" xfId="2" applyFont="1" applyFill="1" applyBorder="1" applyAlignment="1">
      <alignment vertical="center" wrapText="1"/>
    </xf>
    <xf numFmtId="0" fontId="29" fillId="0" borderId="5" xfId="2" applyFont="1" applyFill="1" applyBorder="1" applyAlignment="1">
      <alignment vertical="center" wrapText="1"/>
    </xf>
    <xf numFmtId="0" fontId="31" fillId="0" borderId="5" xfId="2" applyFont="1" applyFill="1" applyBorder="1" applyAlignment="1">
      <alignment vertical="center" wrapText="1"/>
    </xf>
    <xf numFmtId="0" fontId="31" fillId="12" borderId="5" xfId="2" applyFont="1" applyFill="1" applyBorder="1" applyAlignment="1">
      <alignment vertical="center" wrapText="1"/>
    </xf>
    <xf numFmtId="0" fontId="31" fillId="3" borderId="5" xfId="2" applyFont="1" applyFill="1" applyBorder="1" applyAlignment="1">
      <alignment vertical="center" wrapText="1"/>
    </xf>
    <xf numFmtId="4" fontId="31" fillId="0" borderId="0" xfId="2" applyNumberFormat="1" applyFont="1" applyBorder="1" applyAlignment="1">
      <alignment vertical="center"/>
    </xf>
    <xf numFmtId="0" fontId="31" fillId="0" borderId="0" xfId="2" applyFont="1" applyBorder="1" applyAlignment="1">
      <alignment horizontal="left" vertical="center"/>
    </xf>
    <xf numFmtId="0" fontId="32" fillId="0" borderId="5" xfId="2" applyFont="1" applyBorder="1"/>
    <xf numFmtId="0" fontId="32" fillId="0" borderId="0" xfId="2" applyFont="1" applyBorder="1"/>
    <xf numFmtId="0" fontId="32" fillId="0" borderId="0" xfId="2" applyFont="1"/>
    <xf numFmtId="4" fontId="32" fillId="0" borderId="5" xfId="2" applyNumberFormat="1" applyFont="1" applyBorder="1"/>
    <xf numFmtId="0" fontId="32" fillId="0" borderId="5" xfId="2" applyFont="1" applyBorder="1" applyAlignment="1">
      <alignment horizontal="left" vertical="center"/>
    </xf>
    <xf numFmtId="0" fontId="31" fillId="0" borderId="5" xfId="2" applyFont="1" applyBorder="1" applyAlignment="1">
      <alignment horizontal="left" vertical="center"/>
    </xf>
    <xf numFmtId="0" fontId="32" fillId="13" borderId="0" xfId="2" applyFont="1" applyFill="1" applyBorder="1"/>
    <xf numFmtId="164" fontId="32" fillId="15" borderId="0" xfId="2" applyNumberFormat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vertical="center" wrapText="1"/>
    </xf>
    <xf numFmtId="3" fontId="32" fillId="0" borderId="5" xfId="2" applyNumberFormat="1" applyFont="1" applyFill="1" applyBorder="1" applyAlignment="1">
      <alignment vertical="center" wrapText="1"/>
    </xf>
    <xf numFmtId="0" fontId="36" fillId="13" borderId="5" xfId="2" applyFont="1" applyFill="1" applyBorder="1" applyAlignment="1">
      <alignment horizontal="center" vertical="center" wrapText="1"/>
    </xf>
    <xf numFmtId="0" fontId="31" fillId="0" borderId="5" xfId="2" applyFont="1" applyBorder="1"/>
    <xf numFmtId="9" fontId="31" fillId="7" borderId="5" xfId="2" applyNumberFormat="1" applyFont="1" applyFill="1" applyBorder="1" applyAlignment="1">
      <alignment horizontal="center"/>
    </xf>
    <xf numFmtId="0" fontId="31" fillId="10" borderId="5" xfId="2" applyFont="1" applyFill="1" applyBorder="1" applyAlignment="1">
      <alignment horizontal="left" vertical="center"/>
    </xf>
    <xf numFmtId="0" fontId="31" fillId="10" borderId="5" xfId="2" applyFont="1" applyFill="1" applyBorder="1"/>
    <xf numFmtId="4" fontId="8" fillId="13" borderId="5" xfId="2" applyNumberFormat="1" applyFont="1" applyFill="1" applyBorder="1"/>
    <xf numFmtId="3" fontId="8" fillId="0" borderId="7" xfId="2" applyNumberFormat="1" applyFont="1" applyFill="1" applyBorder="1" applyAlignment="1"/>
    <xf numFmtId="0" fontId="37" fillId="0" borderId="5" xfId="2" applyFont="1" applyBorder="1" applyAlignment="1">
      <alignment horizontal="left"/>
    </xf>
    <xf numFmtId="0" fontId="38" fillId="13" borderId="0" xfId="2" applyFont="1" applyFill="1"/>
    <xf numFmtId="0" fontId="33" fillId="13" borderId="0" xfId="2" applyFont="1" applyFill="1"/>
    <xf numFmtId="0" fontId="15" fillId="13" borderId="0" xfId="2" applyFill="1"/>
    <xf numFmtId="4" fontId="8" fillId="13" borderId="0" xfId="2" applyNumberFormat="1" applyFont="1" applyFill="1" applyBorder="1"/>
    <xf numFmtId="0" fontId="17" fillId="16" borderId="0" xfId="2" applyFont="1" applyFill="1" applyBorder="1" applyAlignment="1">
      <alignment vertical="top" wrapText="1"/>
    </xf>
    <xf numFmtId="0" fontId="6" fillId="13" borderId="0" xfId="2" applyFont="1" applyFill="1"/>
    <xf numFmtId="3" fontId="10" fillId="0" borderId="10" xfId="2" applyNumberFormat="1" applyFont="1" applyFill="1" applyBorder="1" applyAlignment="1">
      <alignment horizontal="left" indent="1"/>
    </xf>
    <xf numFmtId="3" fontId="10" fillId="0" borderId="5" xfId="2" applyNumberFormat="1" applyFont="1" applyFill="1" applyBorder="1" applyAlignment="1">
      <alignment horizontal="left" indent="1"/>
    </xf>
    <xf numFmtId="0" fontId="31" fillId="18" borderId="0" xfId="2" applyFont="1" applyFill="1" applyBorder="1" applyAlignment="1">
      <alignment vertical="center" wrapText="1"/>
    </xf>
    <xf numFmtId="4" fontId="32" fillId="18" borderId="0" xfId="2" applyNumberFormat="1" applyFont="1" applyFill="1" applyBorder="1" applyAlignment="1">
      <alignment horizontal="right" vertical="center"/>
    </xf>
    <xf numFmtId="0" fontId="35" fillId="18" borderId="0" xfId="2" applyFont="1" applyFill="1" applyBorder="1" applyAlignment="1">
      <alignment vertical="center" wrapText="1"/>
    </xf>
    <xf numFmtId="0" fontId="39" fillId="18" borderId="0" xfId="2" applyFont="1" applyFill="1" applyBorder="1" applyAlignment="1">
      <alignment vertical="center" wrapText="1"/>
    </xf>
    <xf numFmtId="4" fontId="28" fillId="18" borderId="0" xfId="2" applyNumberFormat="1" applyFont="1" applyFill="1" applyBorder="1" applyAlignment="1">
      <alignment horizontal="right" vertical="center"/>
    </xf>
    <xf numFmtId="0" fontId="33" fillId="13" borderId="0" xfId="2" applyFont="1" applyFill="1" applyBorder="1" applyAlignment="1">
      <alignment horizontal="left"/>
    </xf>
    <xf numFmtId="0" fontId="28" fillId="0" borderId="5" xfId="2" applyFont="1" applyBorder="1"/>
    <xf numFmtId="0" fontId="40" fillId="13" borderId="0" xfId="2" applyFont="1" applyFill="1" applyBorder="1" applyAlignment="1">
      <alignment horizontal="left" vertical="center"/>
    </xf>
    <xf numFmtId="0" fontId="31" fillId="13" borderId="0" xfId="2" applyFont="1" applyFill="1" applyBorder="1" applyAlignment="1">
      <alignment vertical="center"/>
    </xf>
    <xf numFmtId="4" fontId="31" fillId="17" borderId="0" xfId="2" applyNumberFormat="1" applyFont="1" applyFill="1" applyBorder="1" applyAlignment="1">
      <alignment vertical="center"/>
    </xf>
    <xf numFmtId="0" fontId="39" fillId="13" borderId="0" xfId="2" applyFont="1" applyFill="1" applyBorder="1" applyAlignment="1">
      <alignment horizontal="left" vertical="center"/>
    </xf>
    <xf numFmtId="0" fontId="31" fillId="9" borderId="5" xfId="2" applyFont="1" applyFill="1" applyBorder="1" applyAlignment="1">
      <alignment horizontal="center" vertical="center"/>
    </xf>
    <xf numFmtId="0" fontId="31" fillId="13" borderId="0" xfId="2" applyFont="1" applyFill="1" applyBorder="1"/>
    <xf numFmtId="4" fontId="41" fillId="0" borderId="0" xfId="2" applyNumberFormat="1" applyFont="1" applyFill="1" applyBorder="1" applyAlignment="1">
      <alignment vertical="center"/>
    </xf>
    <xf numFmtId="4" fontId="15" fillId="0" borderId="0" xfId="2" applyNumberFormat="1"/>
    <xf numFmtId="4" fontId="31" fillId="13" borderId="0" xfId="2" applyNumberFormat="1" applyFont="1" applyFill="1" applyBorder="1" applyAlignment="1"/>
    <xf numFmtId="0" fontId="15" fillId="0" borderId="12" xfId="2" applyBorder="1" applyAlignment="1">
      <alignment vertical="center"/>
    </xf>
    <xf numFmtId="0" fontId="0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4" fontId="4" fillId="0" borderId="0" xfId="2" applyNumberFormat="1" applyFont="1" applyAlignment="1">
      <alignment vertical="center" wrapText="1"/>
    </xf>
    <xf numFmtId="0" fontId="4" fillId="0" borderId="0" xfId="2" applyFont="1" applyBorder="1" applyAlignment="1">
      <alignment vertical="center" wrapText="1"/>
    </xf>
    <xf numFmtId="1" fontId="4" fillId="0" borderId="0" xfId="2" applyNumberFormat="1" applyFont="1" applyBorder="1" applyAlignment="1">
      <alignment horizontal="center" vertical="center" wrapText="1"/>
    </xf>
    <xf numFmtId="9" fontId="6" fillId="4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5" fillId="0" borderId="0" xfId="2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15" fillId="0" borderId="0" xfId="2" applyFill="1" applyAlignment="1">
      <alignment vertical="center"/>
    </xf>
    <xf numFmtId="0" fontId="0" fillId="0" borderId="0" xfId="2" applyFont="1" applyAlignment="1">
      <alignment vertical="center"/>
    </xf>
    <xf numFmtId="0" fontId="22" fillId="0" borderId="12" xfId="2" applyFont="1" applyBorder="1" applyAlignment="1">
      <alignment vertical="center"/>
    </xf>
    <xf numFmtId="0" fontId="23" fillId="0" borderId="12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28" fillId="9" borderId="5" xfId="2" applyFont="1" applyFill="1" applyBorder="1"/>
    <xf numFmtId="4" fontId="35" fillId="9" borderId="5" xfId="2" applyNumberFormat="1" applyFont="1" applyFill="1" applyBorder="1" applyAlignment="1">
      <alignment horizontal="center"/>
    </xf>
    <xf numFmtId="0" fontId="28" fillId="21" borderId="5" xfId="2" applyFont="1" applyFill="1" applyBorder="1"/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2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168" fontId="0" fillId="0" borderId="5" xfId="0" applyNumberFormat="1" applyFont="1" applyFill="1" applyBorder="1"/>
    <xf numFmtId="2" fontId="5" fillId="0" borderId="0" xfId="2" applyNumberFormat="1" applyFont="1" applyFill="1" applyBorder="1" applyAlignment="1">
      <alignment vertical="center" wrapText="1"/>
    </xf>
    <xf numFmtId="166" fontId="13" fillId="22" borderId="5" xfId="1" applyNumberFormat="1" applyFont="1" applyFill="1" applyBorder="1" applyAlignment="1" applyProtection="1">
      <alignment horizontal="left" vertical="center" wrapText="1"/>
    </xf>
    <xf numFmtId="4" fontId="10" fillId="22" borderId="5" xfId="2" applyNumberFormat="1" applyFont="1" applyFill="1" applyBorder="1"/>
    <xf numFmtId="0" fontId="18" fillId="22" borderId="5" xfId="2" applyFont="1" applyFill="1" applyBorder="1" applyAlignment="1">
      <alignment horizontal="left" vertical="center" wrapText="1"/>
    </xf>
    <xf numFmtId="4" fontId="32" fillId="0" borderId="0" xfId="2" applyNumberFormat="1" applyFont="1" applyBorder="1"/>
    <xf numFmtId="4" fontId="32" fillId="0" borderId="0" xfId="2" applyNumberFormat="1" applyFont="1"/>
    <xf numFmtId="4" fontId="39" fillId="13" borderId="0" xfId="2" applyNumberFormat="1" applyFont="1" applyFill="1" applyBorder="1" applyAlignment="1">
      <alignment horizontal="left"/>
    </xf>
    <xf numFmtId="4" fontId="31" fillId="18" borderId="0" xfId="2" applyNumberFormat="1" applyFont="1" applyFill="1" applyBorder="1" applyAlignment="1">
      <alignment vertical="center" wrapText="1"/>
    </xf>
    <xf numFmtId="0" fontId="31" fillId="7" borderId="5" xfId="2" applyFont="1" applyFill="1" applyBorder="1" applyAlignment="1">
      <alignment horizontal="left"/>
    </xf>
    <xf numFmtId="0" fontId="31" fillId="24" borderId="5" xfId="2" applyFont="1" applyFill="1" applyBorder="1" applyAlignment="1">
      <alignment vertical="center" wrapText="1"/>
    </xf>
    <xf numFmtId="0" fontId="31" fillId="13" borderId="5" xfId="2" applyFont="1" applyFill="1" applyBorder="1" applyAlignment="1">
      <alignment horizontal="left"/>
    </xf>
    <xf numFmtId="0" fontId="31" fillId="13" borderId="5" xfId="2" applyFont="1" applyFill="1" applyBorder="1" applyAlignment="1">
      <alignment horizontal="left" wrapText="1"/>
    </xf>
    <xf numFmtId="0" fontId="15" fillId="27" borderId="0" xfId="2" applyFill="1"/>
    <xf numFmtId="0" fontId="33" fillId="0" borderId="0" xfId="2" applyFont="1" applyFill="1" applyBorder="1" applyAlignment="1">
      <alignment horizontal="left"/>
    </xf>
    <xf numFmtId="0" fontId="32" fillId="13" borderId="5" xfId="2" applyFont="1" applyFill="1" applyBorder="1"/>
    <xf numFmtId="0" fontId="32" fillId="0" borderId="5" xfId="2" applyFont="1" applyFill="1" applyBorder="1"/>
    <xf numFmtId="0" fontId="15" fillId="23" borderId="0" xfId="2" applyFill="1"/>
    <xf numFmtId="0" fontId="15" fillId="23" borderId="0" xfId="2" applyFill="1" applyProtection="1"/>
    <xf numFmtId="0" fontId="10" fillId="0" borderId="0" xfId="2" applyFont="1" applyFill="1"/>
    <xf numFmtId="0" fontId="9" fillId="0" borderId="0" xfId="2" applyFont="1" applyFill="1"/>
    <xf numFmtId="0" fontId="11" fillId="0" borderId="0" xfId="2" applyFont="1" applyFill="1"/>
    <xf numFmtId="4" fontId="15" fillId="0" borderId="0" xfId="2" applyNumberFormat="1" applyFill="1"/>
    <xf numFmtId="4" fontId="32" fillId="0" borderId="0" xfId="2" applyNumberFormat="1" applyFont="1" applyFill="1"/>
    <xf numFmtId="4" fontId="32" fillId="0" borderId="0" xfId="2" applyNumberFormat="1" applyFont="1" applyFill="1" applyBorder="1"/>
    <xf numFmtId="0" fontId="15" fillId="0" borderId="0" xfId="2" applyFill="1" applyBorder="1"/>
    <xf numFmtId="0" fontId="32" fillId="0" borderId="0" xfId="2" applyFont="1" applyFill="1"/>
    <xf numFmtId="0" fontId="32" fillId="0" borderId="0" xfId="2" applyFont="1" applyFill="1" applyBorder="1"/>
    <xf numFmtId="0" fontId="15" fillId="0" borderId="0" xfId="2" applyFill="1" applyProtection="1"/>
    <xf numFmtId="4" fontId="31" fillId="0" borderId="0" xfId="2" applyNumberFormat="1" applyFont="1" applyFill="1" applyBorder="1" applyAlignment="1">
      <alignment vertical="center"/>
    </xf>
    <xf numFmtId="0" fontId="31" fillId="0" borderId="0" xfId="2" applyFont="1" applyFill="1" applyBorder="1" applyAlignment="1"/>
    <xf numFmtId="4" fontId="16" fillId="0" borderId="0" xfId="2" applyNumberFormat="1" applyFont="1" applyFill="1" applyBorder="1"/>
    <xf numFmtId="0" fontId="25" fillId="0" borderId="0" xfId="2" applyFont="1"/>
    <xf numFmtId="0" fontId="26" fillId="0" borderId="0" xfId="2" applyFont="1" applyFill="1"/>
    <xf numFmtId="0" fontId="26" fillId="0" borderId="0" xfId="2" applyFont="1"/>
    <xf numFmtId="0" fontId="15" fillId="0" borderId="19" xfId="2" applyBorder="1"/>
    <xf numFmtId="0" fontId="27" fillId="0" borderId="0" xfId="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/>
    </xf>
    <xf numFmtId="4" fontId="32" fillId="30" borderId="5" xfId="2" applyNumberFormat="1" applyFont="1" applyFill="1" applyBorder="1" applyAlignment="1">
      <alignment vertical="center"/>
    </xf>
    <xf numFmtId="4" fontId="32" fillId="30" borderId="5" xfId="2" applyNumberFormat="1" applyFont="1" applyFill="1" applyBorder="1"/>
    <xf numFmtId="10" fontId="0" fillId="0" borderId="0" xfId="0" applyNumberFormat="1"/>
    <xf numFmtId="0" fontId="31" fillId="0" borderId="5" xfId="2" applyFont="1" applyFill="1" applyBorder="1" applyAlignment="1">
      <alignment horizontal="left"/>
    </xf>
    <xf numFmtId="0" fontId="32" fillId="0" borderId="5" xfId="2" applyFont="1" applyFill="1" applyBorder="1" applyAlignment="1">
      <alignment horizontal="left" vertical="center"/>
    </xf>
    <xf numFmtId="0" fontId="31" fillId="0" borderId="5" xfId="2" applyFont="1" applyFill="1" applyBorder="1" applyAlignment="1">
      <alignment horizontal="left" vertical="center"/>
    </xf>
    <xf numFmtId="0" fontId="28" fillId="0" borderId="5" xfId="2" applyFont="1" applyFill="1" applyBorder="1"/>
    <xf numFmtId="3" fontId="33" fillId="0" borderId="0" xfId="2" applyNumberFormat="1" applyFont="1" applyFill="1" applyBorder="1" applyAlignment="1">
      <alignment horizontal="left" vertical="center"/>
    </xf>
    <xf numFmtId="4" fontId="31" fillId="3" borderId="15" xfId="2" applyNumberFormat="1" applyFont="1" applyFill="1" applyBorder="1" applyAlignment="1">
      <alignment horizontal="center" vertical="center" wrapText="1"/>
    </xf>
    <xf numFmtId="4" fontId="31" fillId="3" borderId="30" xfId="2" applyNumberFormat="1" applyFont="1" applyFill="1" applyBorder="1" applyAlignment="1">
      <alignment horizontal="center" vertical="center" wrapText="1"/>
    </xf>
    <xf numFmtId="4" fontId="31" fillId="3" borderId="31" xfId="2" applyNumberFormat="1" applyFont="1" applyFill="1" applyBorder="1" applyAlignment="1">
      <alignment horizontal="center" vertical="center" wrapText="1"/>
    </xf>
    <xf numFmtId="4" fontId="31" fillId="32" borderId="15" xfId="2" applyNumberFormat="1" applyFont="1" applyFill="1" applyBorder="1" applyAlignment="1">
      <alignment horizontal="center" vertical="center" wrapText="1"/>
    </xf>
    <xf numFmtId="4" fontId="31" fillId="32" borderId="30" xfId="2" applyNumberFormat="1" applyFont="1" applyFill="1" applyBorder="1" applyAlignment="1">
      <alignment horizontal="center" vertical="center" wrapText="1"/>
    </xf>
    <xf numFmtId="4" fontId="31" fillId="32" borderId="31" xfId="2" applyNumberFormat="1" applyFont="1" applyFill="1" applyBorder="1" applyAlignment="1">
      <alignment horizontal="center" vertical="center" wrapText="1"/>
    </xf>
    <xf numFmtId="0" fontId="1" fillId="0" borderId="39" xfId="2" applyFont="1" applyBorder="1" applyAlignment="1">
      <alignment horizontal="right" vertical="center"/>
    </xf>
    <xf numFmtId="3" fontId="31" fillId="14" borderId="0" xfId="2" applyNumberFormat="1" applyFont="1" applyFill="1" applyBorder="1" applyAlignment="1">
      <alignment horizontal="left" vertical="center"/>
    </xf>
    <xf numFmtId="3" fontId="49" fillId="14" borderId="0" xfId="2" applyNumberFormat="1" applyFont="1" applyFill="1" applyBorder="1" applyAlignment="1">
      <alignment horizontal="center" vertical="center" wrapText="1"/>
    </xf>
    <xf numFmtId="49" fontId="50" fillId="14" borderId="6" xfId="5" applyNumberFormat="1" applyFont="1" applyFill="1" applyBorder="1" applyAlignment="1" applyProtection="1">
      <alignment horizontal="center" vertical="center" wrapText="1"/>
    </xf>
    <xf numFmtId="0" fontId="9" fillId="14" borderId="6" xfId="2" applyFont="1" applyFill="1" applyBorder="1" applyAlignment="1">
      <alignment horizontal="center" vertical="center"/>
    </xf>
    <xf numFmtId="3" fontId="9" fillId="14" borderId="6" xfId="5" applyNumberFormat="1" applyFont="1" applyFill="1" applyBorder="1" applyAlignment="1" applyProtection="1">
      <alignment horizontal="center" vertical="center" wrapText="1"/>
    </xf>
    <xf numFmtId="10" fontId="9" fillId="13" borderId="5" xfId="2" applyNumberFormat="1" applyFont="1" applyFill="1" applyBorder="1" applyAlignment="1">
      <alignment vertical="center" wrapText="1"/>
    </xf>
    <xf numFmtId="10" fontId="9" fillId="25" borderId="5" xfId="2" applyNumberFormat="1" applyFont="1" applyFill="1" applyBorder="1" applyAlignment="1">
      <alignment vertical="center"/>
    </xf>
    <xf numFmtId="10" fontId="9" fillId="26" borderId="5" xfId="5" applyNumberFormat="1" applyFont="1" applyFill="1" applyBorder="1" applyAlignment="1" applyProtection="1">
      <alignment vertical="center" wrapText="1"/>
    </xf>
    <xf numFmtId="0" fontId="11" fillId="32" borderId="39" xfId="2" applyNumberFormat="1" applyFont="1" applyFill="1" applyBorder="1" applyAlignment="1">
      <alignment horizontal="center" vertical="center" wrapText="1"/>
    </xf>
    <xf numFmtId="0" fontId="11" fillId="32" borderId="12" xfId="2" applyNumberFormat="1" applyFont="1" applyFill="1" applyBorder="1" applyAlignment="1">
      <alignment horizontal="center" vertical="center" wrapText="1"/>
    </xf>
    <xf numFmtId="0" fontId="34" fillId="0" borderId="39" xfId="2" applyFont="1" applyFill="1" applyBorder="1" applyAlignment="1">
      <alignment vertical="center" wrapText="1"/>
    </xf>
    <xf numFmtId="164" fontId="32" fillId="15" borderId="39" xfId="2" applyNumberFormat="1" applyFont="1" applyFill="1" applyBorder="1" applyAlignment="1">
      <alignment horizontal="center" vertical="center"/>
    </xf>
    <xf numFmtId="2" fontId="8" fillId="33" borderId="8" xfId="2" applyNumberFormat="1" applyFont="1" applyFill="1" applyBorder="1" applyAlignment="1">
      <alignment horizontal="center" vertical="center"/>
    </xf>
    <xf numFmtId="2" fontId="8" fillId="33" borderId="8" xfId="2" applyNumberFormat="1" applyFont="1" applyFill="1" applyBorder="1" applyAlignment="1">
      <alignment horizontal="center" vertical="center" wrapText="1"/>
    </xf>
    <xf numFmtId="166" fontId="10" fillId="0" borderId="41" xfId="1" applyNumberFormat="1" applyFont="1" applyFill="1" applyBorder="1" applyAlignment="1" applyProtection="1">
      <alignment horizontal="left" vertical="center" wrapText="1"/>
    </xf>
    <xf numFmtId="0" fontId="10" fillId="13" borderId="41" xfId="2" applyFont="1" applyFill="1" applyBorder="1" applyAlignment="1">
      <alignment horizontal="center" wrapText="1"/>
    </xf>
    <xf numFmtId="164" fontId="32" fillId="15" borderId="41" xfId="2" applyNumberFormat="1" applyFont="1" applyFill="1" applyBorder="1" applyAlignment="1">
      <alignment horizontal="center" vertical="center"/>
    </xf>
    <xf numFmtId="0" fontId="31" fillId="10" borderId="8" xfId="2" applyFont="1" applyFill="1" applyBorder="1" applyAlignment="1">
      <alignment horizontal="center" vertical="center"/>
    </xf>
    <xf numFmtId="3" fontId="35" fillId="7" borderId="40" xfId="2" applyNumberFormat="1" applyFont="1" applyFill="1" applyBorder="1" applyAlignment="1">
      <alignment vertical="center" wrapText="1"/>
    </xf>
    <xf numFmtId="0" fontId="15" fillId="0" borderId="41" xfId="2" applyBorder="1" applyAlignment="1">
      <alignment vertical="center"/>
    </xf>
    <xf numFmtId="0" fontId="15" fillId="0" borderId="34" xfId="2" applyBorder="1" applyAlignment="1">
      <alignment vertical="center"/>
    </xf>
    <xf numFmtId="0" fontId="11" fillId="6" borderId="43" xfId="2" applyFont="1" applyFill="1" applyBorder="1" applyAlignment="1">
      <alignment horizontal="left" vertical="center" wrapText="1"/>
    </xf>
    <xf numFmtId="0" fontId="16" fillId="7" borderId="43" xfId="2" applyFont="1" applyFill="1" applyBorder="1" applyAlignment="1">
      <alignment horizontal="left" vertical="top" wrapText="1"/>
    </xf>
    <xf numFmtId="0" fontId="16" fillId="7" borderId="44" xfId="2" applyFont="1" applyFill="1" applyBorder="1" applyAlignment="1">
      <alignment horizontal="left" vertical="top" wrapText="1"/>
    </xf>
    <xf numFmtId="0" fontId="35" fillId="7" borderId="43" xfId="2" applyFont="1" applyFill="1" applyBorder="1" applyAlignment="1">
      <alignment vertical="center"/>
    </xf>
    <xf numFmtId="0" fontId="32" fillId="7" borderId="43" xfId="2" applyFont="1" applyFill="1" applyBorder="1" applyAlignment="1">
      <alignment vertical="center"/>
    </xf>
    <xf numFmtId="0" fontId="32" fillId="7" borderId="44" xfId="2" applyFont="1" applyFill="1" applyBorder="1" applyAlignment="1">
      <alignment vertical="center"/>
    </xf>
    <xf numFmtId="3" fontId="35" fillId="6" borderId="42" xfId="2" applyNumberFormat="1" applyFont="1" applyFill="1" applyBorder="1" applyAlignment="1">
      <alignment horizontal="left" vertical="center"/>
    </xf>
    <xf numFmtId="0" fontId="36" fillId="6" borderId="43" xfId="2" applyFont="1" applyFill="1" applyBorder="1" applyAlignment="1">
      <alignment horizontal="center" vertical="center" wrapText="1"/>
    </xf>
    <xf numFmtId="164" fontId="28" fillId="6" borderId="43" xfId="2" applyNumberFormat="1" applyFont="1" applyFill="1" applyBorder="1" applyAlignment="1">
      <alignment horizontal="center" vertical="center" wrapText="1"/>
    </xf>
    <xf numFmtId="0" fontId="35" fillId="34" borderId="8" xfId="2" applyNumberFormat="1" applyFont="1" applyFill="1" applyBorder="1" applyAlignment="1">
      <alignment horizontal="center" vertical="center" wrapText="1"/>
    </xf>
    <xf numFmtId="0" fontId="35" fillId="34" borderId="5" xfId="2" applyNumberFormat="1" applyFont="1" applyFill="1" applyBorder="1" applyAlignment="1">
      <alignment horizontal="center" vertical="center" wrapText="1"/>
    </xf>
    <xf numFmtId="3" fontId="32" fillId="13" borderId="5" xfId="2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0" fillId="36" borderId="5" xfId="2" applyFont="1" applyFill="1" applyBorder="1" applyAlignment="1">
      <alignment horizontal="center" vertical="center" wrapText="1"/>
    </xf>
    <xf numFmtId="0" fontId="32" fillId="35" borderId="5" xfId="2" applyFont="1" applyFill="1" applyBorder="1" applyAlignment="1">
      <alignment horizontal="center" vertical="center"/>
    </xf>
    <xf numFmtId="0" fontId="3" fillId="35" borderId="5" xfId="2" applyFont="1" applyFill="1" applyBorder="1" applyAlignment="1">
      <alignment horizontal="center" vertical="center"/>
    </xf>
    <xf numFmtId="0" fontId="32" fillId="35" borderId="5" xfId="2" applyFont="1" applyFill="1" applyBorder="1" applyAlignment="1">
      <alignment horizontal="left" vertical="center"/>
    </xf>
    <xf numFmtId="0" fontId="3" fillId="35" borderId="5" xfId="2" applyFont="1" applyFill="1" applyBorder="1" applyAlignment="1">
      <alignment horizontal="left" vertical="center"/>
    </xf>
    <xf numFmtId="3" fontId="28" fillId="37" borderId="5" xfId="2" applyNumberFormat="1" applyFont="1" applyFill="1" applyBorder="1" applyAlignment="1">
      <alignment horizontal="center" vertical="center" wrapText="1"/>
    </xf>
    <xf numFmtId="0" fontId="28" fillId="35" borderId="5" xfId="2" applyFont="1" applyFill="1" applyBorder="1"/>
    <xf numFmtId="0" fontId="28" fillId="35" borderId="0" xfId="2" applyFont="1" applyFill="1"/>
    <xf numFmtId="4" fontId="32" fillId="35" borderId="5" xfId="2" applyNumberFormat="1" applyFont="1" applyFill="1" applyBorder="1" applyAlignment="1">
      <alignment vertical="center" wrapText="1"/>
    </xf>
    <xf numFmtId="4" fontId="32" fillId="35" borderId="5" xfId="2" applyNumberFormat="1" applyFont="1" applyFill="1" applyBorder="1"/>
    <xf numFmtId="4" fontId="32" fillId="35" borderId="5" xfId="2" applyNumberFormat="1" applyFont="1" applyFill="1" applyBorder="1" applyAlignment="1">
      <alignment horizontal="right" vertical="center"/>
    </xf>
    <xf numFmtId="4" fontId="32" fillId="35" borderId="5" xfId="2" applyNumberFormat="1" applyFont="1" applyFill="1" applyBorder="1" applyAlignment="1">
      <alignment horizontal="right" vertical="center" wrapText="1"/>
    </xf>
    <xf numFmtId="0" fontId="12" fillId="39" borderId="5" xfId="2" applyFont="1" applyFill="1" applyBorder="1" applyAlignment="1">
      <alignment horizontal="left" vertical="center" wrapText="1"/>
    </xf>
    <xf numFmtId="4" fontId="8" fillId="39" borderId="5" xfId="2" applyNumberFormat="1" applyFont="1" applyFill="1" applyBorder="1" applyAlignment="1">
      <alignment vertical="center"/>
    </xf>
    <xf numFmtId="4" fontId="8" fillId="39" borderId="5" xfId="2" applyNumberFormat="1" applyFont="1" applyFill="1" applyBorder="1"/>
    <xf numFmtId="0" fontId="19" fillId="39" borderId="5" xfId="2" applyFont="1" applyFill="1" applyBorder="1" applyAlignment="1">
      <alignment horizontal="left" vertical="center" wrapText="1"/>
    </xf>
    <xf numFmtId="4" fontId="42" fillId="39" borderId="5" xfId="2" applyNumberFormat="1" applyFont="1" applyFill="1" applyBorder="1"/>
    <xf numFmtId="10" fontId="39" fillId="41" borderId="5" xfId="2" applyNumberFormat="1" applyFont="1" applyFill="1" applyBorder="1" applyAlignment="1">
      <alignment horizontal="center" vertical="center" wrapText="1"/>
    </xf>
    <xf numFmtId="10" fontId="28" fillId="41" borderId="5" xfId="2" applyNumberFormat="1" applyFont="1" applyFill="1" applyBorder="1" applyAlignment="1">
      <alignment horizontal="center" vertical="center" wrapText="1"/>
    </xf>
    <xf numFmtId="4" fontId="39" fillId="41" borderId="5" xfId="2" applyNumberFormat="1" applyFont="1" applyFill="1" applyBorder="1" applyAlignment="1">
      <alignment horizontal="right" vertical="center"/>
    </xf>
    <xf numFmtId="4" fontId="41" fillId="43" borderId="5" xfId="2" applyNumberFormat="1" applyFont="1" applyFill="1" applyBorder="1" applyAlignment="1">
      <alignment horizontal="right" vertical="center" wrapText="1"/>
    </xf>
    <xf numFmtId="4" fontId="43" fillId="43" borderId="5" xfId="2" applyNumberFormat="1" applyFont="1" applyFill="1" applyBorder="1" applyAlignment="1">
      <alignment horizontal="right" vertical="center" wrapText="1"/>
    </xf>
    <xf numFmtId="4" fontId="45" fillId="43" borderId="5" xfId="2" applyNumberFormat="1" applyFont="1" applyFill="1" applyBorder="1" applyAlignment="1">
      <alignment horizontal="right" vertical="center" wrapText="1"/>
    </xf>
    <xf numFmtId="4" fontId="32" fillId="39" borderId="5" xfId="2" applyNumberFormat="1" applyFont="1" applyFill="1" applyBorder="1" applyAlignment="1">
      <alignment vertical="center" wrapText="1"/>
    </xf>
    <xf numFmtId="4" fontId="39" fillId="39" borderId="5" xfId="2" applyNumberFormat="1" applyFont="1" applyFill="1" applyBorder="1" applyAlignment="1">
      <alignment vertical="center" wrapText="1"/>
    </xf>
    <xf numFmtId="4" fontId="32" fillId="39" borderId="5" xfId="2" applyNumberFormat="1" applyFont="1" applyFill="1" applyBorder="1"/>
    <xf numFmtId="4" fontId="32" fillId="39" borderId="5" xfId="2" applyNumberFormat="1" applyFont="1" applyFill="1" applyBorder="1" applyProtection="1"/>
    <xf numFmtId="4" fontId="31" fillId="39" borderId="5" xfId="2" applyNumberFormat="1" applyFont="1" applyFill="1" applyBorder="1" applyAlignment="1">
      <alignment vertical="center" wrapText="1"/>
    </xf>
    <xf numFmtId="4" fontId="31" fillId="44" borderId="5" xfId="2" applyNumberFormat="1" applyFont="1" applyFill="1" applyBorder="1" applyAlignment="1">
      <alignment vertical="center" wrapText="1"/>
    </xf>
    <xf numFmtId="4" fontId="32" fillId="39" borderId="5" xfId="2" applyNumberFormat="1" applyFont="1" applyFill="1" applyBorder="1" applyAlignment="1">
      <alignment horizontal="right" vertical="center"/>
    </xf>
    <xf numFmtId="0" fontId="32" fillId="39" borderId="5" xfId="2" applyFont="1" applyFill="1" applyBorder="1"/>
    <xf numFmtId="0" fontId="32" fillId="39" borderId="5" xfId="2" applyFont="1" applyFill="1" applyBorder="1" applyProtection="1"/>
    <xf numFmtId="4" fontId="32" fillId="39" borderId="5" xfId="2" applyNumberFormat="1" applyFont="1" applyFill="1" applyBorder="1" applyAlignment="1">
      <alignment vertical="center"/>
    </xf>
    <xf numFmtId="4" fontId="31" fillId="39" borderId="5" xfId="2" applyNumberFormat="1" applyFont="1" applyFill="1" applyBorder="1" applyAlignment="1">
      <alignment vertical="center"/>
    </xf>
    <xf numFmtId="4" fontId="31" fillId="39" borderId="5" xfId="2" applyNumberFormat="1" applyFont="1" applyFill="1" applyBorder="1" applyAlignment="1">
      <alignment horizontal="center" vertical="center"/>
    </xf>
    <xf numFmtId="10" fontId="41" fillId="39" borderId="5" xfId="2" applyNumberFormat="1" applyFont="1" applyFill="1" applyBorder="1" applyAlignment="1">
      <alignment horizontal="center" vertical="center"/>
    </xf>
    <xf numFmtId="4" fontId="31" fillId="39" borderId="5" xfId="2" applyNumberFormat="1" applyFont="1" applyFill="1" applyBorder="1"/>
    <xf numFmtId="169" fontId="31" fillId="39" borderId="5" xfId="2" applyNumberFormat="1" applyFont="1" applyFill="1" applyBorder="1" applyAlignment="1">
      <alignment horizontal="center"/>
    </xf>
    <xf numFmtId="10" fontId="46" fillId="39" borderId="5" xfId="2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wrapText="1"/>
    </xf>
    <xf numFmtId="4" fontId="10" fillId="22" borderId="31" xfId="2" applyNumberFormat="1" applyFont="1" applyFill="1" applyBorder="1"/>
    <xf numFmtId="4" fontId="10" fillId="22" borderId="45" xfId="2" applyNumberFormat="1" applyFont="1" applyFill="1" applyBorder="1"/>
    <xf numFmtId="4" fontId="8" fillId="39" borderId="31" xfId="2" applyNumberFormat="1" applyFont="1" applyFill="1" applyBorder="1" applyAlignment="1">
      <alignment vertical="center"/>
    </xf>
    <xf numFmtId="4" fontId="8" fillId="39" borderId="45" xfId="2" applyNumberFormat="1" applyFont="1" applyFill="1" applyBorder="1" applyAlignment="1">
      <alignment vertical="center"/>
    </xf>
    <xf numFmtId="0" fontId="12" fillId="39" borderId="8" xfId="2" applyFont="1" applyFill="1" applyBorder="1" applyAlignment="1">
      <alignment horizontal="left" vertical="center" wrapText="1"/>
    </xf>
    <xf numFmtId="0" fontId="14" fillId="0" borderId="46" xfId="2" applyFont="1" applyFill="1" applyBorder="1" applyAlignment="1">
      <alignment horizontal="left" vertical="center" wrapText="1"/>
    </xf>
    <xf numFmtId="4" fontId="10" fillId="28" borderId="31" xfId="2" applyNumberFormat="1" applyFont="1" applyFill="1" applyBorder="1"/>
    <xf numFmtId="0" fontId="12" fillId="45" borderId="31" xfId="4" applyNumberFormat="1" applyFont="1" applyFill="1" applyBorder="1" applyAlignment="1">
      <alignment horizontal="center" wrapText="1"/>
    </xf>
    <xf numFmtId="4" fontId="10" fillId="22" borderId="51" xfId="2" applyNumberFormat="1" applyFont="1" applyFill="1" applyBorder="1"/>
    <xf numFmtId="0" fontId="12" fillId="39" borderId="56" xfId="2" applyFont="1" applyFill="1" applyBorder="1" applyAlignment="1">
      <alignment horizontal="left" vertical="center" wrapText="1"/>
    </xf>
    <xf numFmtId="4" fontId="8" fillId="39" borderId="56" xfId="2" applyNumberFormat="1" applyFont="1" applyFill="1" applyBorder="1" applyAlignment="1">
      <alignment vertical="center"/>
    </xf>
    <xf numFmtId="4" fontId="8" fillId="39" borderId="57" xfId="2" applyNumberFormat="1" applyFont="1" applyFill="1" applyBorder="1" applyAlignment="1">
      <alignment vertical="center"/>
    </xf>
    <xf numFmtId="4" fontId="8" fillId="39" borderId="58" xfId="2" applyNumberFormat="1" applyFont="1" applyFill="1" applyBorder="1" applyAlignment="1">
      <alignment vertical="center"/>
    </xf>
    <xf numFmtId="4" fontId="8" fillId="39" borderId="59" xfId="2" applyNumberFormat="1" applyFont="1" applyFill="1" applyBorder="1" applyAlignment="1">
      <alignment vertical="center"/>
    </xf>
    <xf numFmtId="4" fontId="47" fillId="42" borderId="60" xfId="2" applyNumberFormat="1" applyFont="1" applyFill="1" applyBorder="1" applyAlignment="1">
      <alignment vertical="center"/>
    </xf>
    <xf numFmtId="10" fontId="52" fillId="41" borderId="5" xfId="2" applyNumberFormat="1" applyFont="1" applyFill="1" applyBorder="1" applyAlignment="1">
      <alignment horizontal="center" vertical="center" wrapText="1"/>
    </xf>
    <xf numFmtId="4" fontId="52" fillId="39" borderId="5" xfId="2" applyNumberFormat="1" applyFont="1" applyFill="1" applyBorder="1" applyAlignment="1">
      <alignment vertical="center" wrapText="1"/>
    </xf>
    <xf numFmtId="4" fontId="53" fillId="43" borderId="5" xfId="2" applyNumberFormat="1" applyFont="1" applyFill="1" applyBorder="1" applyAlignment="1">
      <alignment horizontal="right" vertical="center" wrapText="1"/>
    </xf>
    <xf numFmtId="0" fontId="12" fillId="8" borderId="5" xfId="4" applyFont="1" applyFill="1" applyBorder="1" applyAlignment="1">
      <alignment horizontal="center" vertical="center" wrapText="1"/>
    </xf>
    <xf numFmtId="0" fontId="12" fillId="8" borderId="51" xfId="4" applyFont="1" applyFill="1" applyBorder="1" applyAlignment="1">
      <alignment horizontal="center" vertical="center" wrapText="1"/>
    </xf>
    <xf numFmtId="0" fontId="12" fillId="8" borderId="31" xfId="4" applyFont="1" applyFill="1" applyBorder="1" applyAlignment="1">
      <alignment horizontal="center" vertical="center" wrapText="1"/>
    </xf>
    <xf numFmtId="0" fontId="12" fillId="8" borderId="45" xfId="4" applyFont="1" applyFill="1" applyBorder="1" applyAlignment="1">
      <alignment horizontal="center" vertical="center" wrapText="1"/>
    </xf>
    <xf numFmtId="4" fontId="10" fillId="35" borderId="5" xfId="2" applyNumberFormat="1" applyFont="1" applyFill="1" applyBorder="1" applyAlignment="1">
      <alignment vertical="center"/>
    </xf>
    <xf numFmtId="4" fontId="10" fillId="35" borderId="51" xfId="2" applyNumberFormat="1" applyFont="1" applyFill="1" applyBorder="1" applyAlignment="1">
      <alignment vertical="center"/>
    </xf>
    <xf numFmtId="4" fontId="10" fillId="35" borderId="31" xfId="2" applyNumberFormat="1" applyFont="1" applyFill="1" applyBorder="1" applyAlignment="1">
      <alignment vertical="center"/>
    </xf>
    <xf numFmtId="4" fontId="10" fillId="35" borderId="45" xfId="2" applyNumberFormat="1" applyFont="1" applyFill="1" applyBorder="1" applyAlignment="1">
      <alignment vertical="center"/>
    </xf>
    <xf numFmtId="4" fontId="10" fillId="42" borderId="31" xfId="2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4" fontId="10" fillId="22" borderId="5" xfId="2" applyNumberFormat="1" applyFont="1" applyFill="1" applyBorder="1" applyAlignment="1">
      <alignment vertical="center"/>
    </xf>
    <xf numFmtId="4" fontId="10" fillId="22" borderId="51" xfId="2" applyNumberFormat="1" applyFont="1" applyFill="1" applyBorder="1" applyAlignment="1">
      <alignment vertical="center"/>
    </xf>
    <xf numFmtId="4" fontId="10" fillId="22" borderId="31" xfId="2" applyNumberFormat="1" applyFont="1" applyFill="1" applyBorder="1" applyAlignment="1">
      <alignment vertical="center"/>
    </xf>
    <xf numFmtId="4" fontId="10" fillId="22" borderId="45" xfId="2" applyNumberFormat="1" applyFont="1" applyFill="1" applyBorder="1" applyAlignment="1">
      <alignment vertical="center"/>
    </xf>
    <xf numFmtId="4" fontId="10" fillId="29" borderId="31" xfId="2" applyNumberFormat="1" applyFont="1" applyFill="1" applyBorder="1" applyAlignment="1">
      <alignment vertical="center"/>
    </xf>
    <xf numFmtId="4" fontId="10" fillId="35" borderId="46" xfId="2" applyNumberFormat="1" applyFont="1" applyFill="1" applyBorder="1" applyAlignment="1">
      <alignment vertical="center"/>
    </xf>
    <xf numFmtId="4" fontId="10" fillId="35" borderId="52" xfId="2" applyNumberFormat="1" applyFont="1" applyFill="1" applyBorder="1" applyAlignment="1">
      <alignment vertical="center"/>
    </xf>
    <xf numFmtId="4" fontId="10" fillId="35" borderId="49" xfId="2" applyNumberFormat="1" applyFont="1" applyFill="1" applyBorder="1" applyAlignment="1">
      <alignment vertical="center"/>
    </xf>
    <xf numFmtId="4" fontId="10" fillId="35" borderId="48" xfId="2" applyNumberFormat="1" applyFont="1" applyFill="1" applyBorder="1" applyAlignment="1">
      <alignment vertical="center"/>
    </xf>
    <xf numFmtId="4" fontId="10" fillId="42" borderId="49" xfId="2" applyNumberFormat="1" applyFont="1" applyFill="1" applyBorder="1" applyAlignment="1">
      <alignment vertical="center"/>
    </xf>
    <xf numFmtId="4" fontId="8" fillId="39" borderId="8" xfId="2" applyNumberFormat="1" applyFont="1" applyFill="1" applyBorder="1" applyAlignment="1">
      <alignment vertical="center"/>
    </xf>
    <xf numFmtId="4" fontId="8" fillId="39" borderId="53" xfId="2" applyNumberFormat="1" applyFont="1" applyFill="1" applyBorder="1" applyAlignment="1">
      <alignment vertical="center"/>
    </xf>
    <xf numFmtId="4" fontId="8" fillId="39" borderId="37" xfId="2" applyNumberFormat="1" applyFont="1" applyFill="1" applyBorder="1" applyAlignment="1">
      <alignment vertical="center"/>
    </xf>
    <xf numFmtId="4" fontId="8" fillId="39" borderId="47" xfId="2" applyNumberFormat="1" applyFont="1" applyFill="1" applyBorder="1" applyAlignment="1">
      <alignment vertical="center"/>
    </xf>
    <xf numFmtId="4" fontId="10" fillId="42" borderId="37" xfId="2" applyNumberFormat="1" applyFont="1" applyFill="1" applyBorder="1" applyAlignment="1">
      <alignment vertical="center"/>
    </xf>
    <xf numFmtId="4" fontId="8" fillId="0" borderId="0" xfId="2" applyNumberFormat="1" applyFont="1" applyFill="1" applyBorder="1" applyAlignment="1">
      <alignment vertical="center"/>
    </xf>
    <xf numFmtId="4" fontId="8" fillId="39" borderId="51" xfId="2" applyNumberFormat="1" applyFont="1" applyFill="1" applyBorder="1" applyAlignment="1">
      <alignment vertical="center"/>
    </xf>
    <xf numFmtId="4" fontId="20" fillId="39" borderId="5" xfId="2" applyNumberFormat="1" applyFont="1" applyFill="1" applyBorder="1" applyAlignment="1">
      <alignment vertical="center"/>
    </xf>
    <xf numFmtId="4" fontId="20" fillId="39" borderId="51" xfId="2" applyNumberFormat="1" applyFont="1" applyFill="1" applyBorder="1" applyAlignment="1">
      <alignment vertical="center"/>
    </xf>
    <xf numFmtId="4" fontId="20" fillId="39" borderId="31" xfId="2" applyNumberFormat="1" applyFont="1" applyFill="1" applyBorder="1" applyAlignment="1">
      <alignment vertical="center"/>
    </xf>
    <xf numFmtId="4" fontId="20" fillId="39" borderId="45" xfId="2" applyNumberFormat="1" applyFont="1" applyFill="1" applyBorder="1" applyAlignment="1">
      <alignment vertical="center"/>
    </xf>
    <xf numFmtId="4" fontId="20" fillId="39" borderId="55" xfId="2" applyNumberFormat="1" applyFont="1" applyFill="1" applyBorder="1" applyAlignment="1">
      <alignment vertical="center"/>
    </xf>
    <xf numFmtId="0" fontId="48" fillId="16" borderId="0" xfId="2" applyFont="1" applyFill="1" applyBorder="1" applyAlignment="1">
      <alignment vertical="center" wrapText="1"/>
    </xf>
    <xf numFmtId="0" fontId="17" fillId="16" borderId="0" xfId="2" applyFont="1" applyFill="1" applyBorder="1" applyAlignment="1">
      <alignment horizontal="left" vertical="center" wrapText="1"/>
    </xf>
    <xf numFmtId="0" fontId="9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33" fillId="13" borderId="0" xfId="2" applyFont="1" applyFill="1" applyAlignment="1">
      <alignment vertical="center"/>
    </xf>
    <xf numFmtId="4" fontId="33" fillId="13" borderId="0" xfId="2" applyNumberFormat="1" applyFont="1" applyFill="1" applyAlignment="1">
      <alignment vertical="center"/>
    </xf>
    <xf numFmtId="4" fontId="38" fillId="13" borderId="0" xfId="2" applyNumberFormat="1" applyFont="1" applyFill="1" applyAlignment="1">
      <alignment vertical="center"/>
    </xf>
    <xf numFmtId="4" fontId="15" fillId="13" borderId="0" xfId="2" applyNumberFormat="1" applyFill="1" applyAlignment="1">
      <alignment vertical="center"/>
    </xf>
    <xf numFmtId="4" fontId="15" fillId="0" borderId="0" xfId="2" applyNumberFormat="1" applyFill="1" applyAlignment="1">
      <alignment vertical="center"/>
    </xf>
    <xf numFmtId="4" fontId="32" fillId="0" borderId="0" xfId="2" applyNumberFormat="1" applyFont="1" applyBorder="1" applyAlignment="1">
      <alignment vertical="center"/>
    </xf>
    <xf numFmtId="4" fontId="32" fillId="0" borderId="0" xfId="2" applyNumberFormat="1" applyFont="1" applyFill="1" applyBorder="1" applyAlignment="1">
      <alignment vertical="center"/>
    </xf>
    <xf numFmtId="0" fontId="39" fillId="0" borderId="0" xfId="2" applyFont="1" applyFill="1" applyBorder="1" applyAlignment="1">
      <alignment horizontal="left" vertical="center"/>
    </xf>
    <xf numFmtId="0" fontId="33" fillId="0" borderId="0" xfId="2" applyFont="1" applyAlignment="1">
      <alignment vertical="center"/>
    </xf>
    <xf numFmtId="0" fontId="33" fillId="13" borderId="0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4" fontId="39" fillId="13" borderId="0" xfId="2" applyNumberFormat="1" applyFont="1" applyFill="1" applyBorder="1" applyAlignment="1">
      <alignment vertical="center"/>
    </xf>
    <xf numFmtId="4" fontId="31" fillId="13" borderId="0" xfId="2" applyNumberFormat="1" applyFont="1" applyFill="1" applyBorder="1" applyAlignment="1">
      <alignment vertical="center"/>
    </xf>
    <xf numFmtId="0" fontId="31" fillId="0" borderId="0" xfId="2" applyFont="1" applyFill="1" applyBorder="1" applyAlignment="1">
      <alignment vertical="center"/>
    </xf>
    <xf numFmtId="0" fontId="17" fillId="13" borderId="0" xfId="2" applyFont="1" applyFill="1" applyAlignment="1">
      <alignment vertical="center"/>
    </xf>
    <xf numFmtId="0" fontId="33" fillId="13" borderId="0" xfId="2" applyFont="1" applyFill="1" applyBorder="1" applyAlignment="1">
      <alignment vertical="center"/>
    </xf>
    <xf numFmtId="0" fontId="12" fillId="7" borderId="5" xfId="2" applyFont="1" applyFill="1" applyBorder="1" applyAlignment="1">
      <alignment horizontal="left" vertical="center" wrapText="1"/>
    </xf>
    <xf numFmtId="3" fontId="33" fillId="6" borderId="5" xfId="2" applyNumberFormat="1" applyFont="1" applyFill="1" applyBorder="1" applyAlignment="1">
      <alignment horizontal="left" vertical="center"/>
    </xf>
    <xf numFmtId="3" fontId="29" fillId="6" borderId="5" xfId="2" applyNumberFormat="1" applyFont="1" applyFill="1" applyBorder="1" applyAlignment="1">
      <alignment horizontal="center" vertical="center" wrapText="1"/>
    </xf>
    <xf numFmtId="4" fontId="30" fillId="6" borderId="5" xfId="5" applyNumberFormat="1" applyFont="1" applyFill="1" applyBorder="1" applyAlignment="1" applyProtection="1">
      <alignment horizontal="center" vertical="center" wrapText="1"/>
    </xf>
    <xf numFmtId="4" fontId="29" fillId="6" borderId="5" xfId="2" applyNumberFormat="1" applyFont="1" applyFill="1" applyBorder="1" applyAlignment="1">
      <alignment horizontal="center" vertical="center"/>
    </xf>
    <xf numFmtId="3" fontId="39" fillId="6" borderId="5" xfId="2" applyNumberFormat="1" applyFont="1" applyFill="1" applyBorder="1" applyAlignment="1">
      <alignment horizontal="left" vertical="center"/>
    </xf>
    <xf numFmtId="0" fontId="39" fillId="7" borderId="5" xfId="2" applyFont="1" applyFill="1" applyBorder="1" applyAlignment="1">
      <alignment horizontal="left" vertical="center" wrapText="1"/>
    </xf>
    <xf numFmtId="0" fontId="32" fillId="7" borderId="5" xfId="2" applyFont="1" applyFill="1" applyBorder="1" applyAlignment="1">
      <alignment horizontal="right" vertical="center" wrapText="1"/>
    </xf>
    <xf numFmtId="0" fontId="8" fillId="5" borderId="5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4" fontId="31" fillId="9" borderId="5" xfId="2" applyNumberFormat="1" applyFont="1" applyFill="1" applyBorder="1" applyAlignment="1">
      <alignment horizontal="center" vertical="center"/>
    </xf>
    <xf numFmtId="0" fontId="32" fillId="0" borderId="0" xfId="2" applyFont="1" applyFill="1" applyAlignment="1">
      <alignment vertical="center"/>
    </xf>
    <xf numFmtId="9" fontId="31" fillId="3" borderId="31" xfId="2" applyNumberFormat="1" applyFont="1" applyFill="1" applyBorder="1" applyAlignment="1">
      <alignment horizontal="center" vertical="center"/>
    </xf>
    <xf numFmtId="0" fontId="31" fillId="0" borderId="8" xfId="2" applyFont="1" applyBorder="1" applyAlignment="1">
      <alignment horizontal="left" vertical="center"/>
    </xf>
    <xf numFmtId="0" fontId="31" fillId="3" borderId="61" xfId="2" applyFont="1" applyFill="1" applyBorder="1" applyAlignment="1">
      <alignment horizontal="left" vertical="center"/>
    </xf>
    <xf numFmtId="0" fontId="31" fillId="7" borderId="5" xfId="2" applyFont="1" applyFill="1" applyBorder="1"/>
    <xf numFmtId="4" fontId="8" fillId="9" borderId="5" xfId="2" applyNumberFormat="1" applyFont="1" applyFill="1" applyBorder="1" applyAlignment="1">
      <alignment horizontal="center" vertical="center"/>
    </xf>
    <xf numFmtId="4" fontId="31" fillId="20" borderId="5" xfId="2" applyNumberFormat="1" applyFont="1" applyFill="1" applyBorder="1" applyAlignment="1">
      <alignment horizontal="center" vertical="center" wrapText="1"/>
    </xf>
    <xf numFmtId="0" fontId="31" fillId="20" borderId="5" xfId="2" applyFont="1" applyFill="1" applyBorder="1" applyAlignment="1">
      <alignment horizontal="center" vertical="center" wrapText="1"/>
    </xf>
    <xf numFmtId="0" fontId="31" fillId="32" borderId="5" xfId="2" applyFont="1" applyFill="1" applyBorder="1" applyAlignment="1">
      <alignment vertical="center" wrapText="1"/>
    </xf>
    <xf numFmtId="0" fontId="31" fillId="32" borderId="15" xfId="2" applyFont="1" applyFill="1" applyBorder="1" applyAlignment="1">
      <alignment horizontal="center" vertical="center" wrapText="1"/>
    </xf>
    <xf numFmtId="0" fontId="31" fillId="32" borderId="30" xfId="2" applyFont="1" applyFill="1" applyBorder="1" applyAlignment="1">
      <alignment horizontal="center" vertical="center" wrapText="1"/>
    </xf>
    <xf numFmtId="0" fontId="31" fillId="32" borderId="31" xfId="2" applyFont="1" applyFill="1" applyBorder="1" applyAlignment="1">
      <alignment horizontal="center" vertical="center" wrapText="1"/>
    </xf>
    <xf numFmtId="0" fontId="6" fillId="47" borderId="13" xfId="2" applyFont="1" applyFill="1" applyBorder="1" applyAlignment="1">
      <alignment vertical="center" wrapText="1"/>
    </xf>
    <xf numFmtId="0" fontId="6" fillId="47" borderId="0" xfId="2" applyFont="1" applyFill="1" applyBorder="1" applyAlignment="1">
      <alignment vertical="center" wrapText="1"/>
    </xf>
    <xf numFmtId="0" fontId="27" fillId="0" borderId="28" xfId="2" applyFont="1" applyFill="1" applyBorder="1" applyAlignment="1">
      <alignment horizontal="center" vertical="center" wrapText="1"/>
    </xf>
    <xf numFmtId="167" fontId="35" fillId="9" borderId="16" xfId="2" applyNumberFormat="1" applyFont="1" applyFill="1" applyBorder="1" applyAlignment="1">
      <alignment vertical="center" wrapText="1"/>
    </xf>
    <xf numFmtId="167" fontId="28" fillId="19" borderId="17" xfId="2" applyNumberFormat="1" applyFont="1" applyFill="1" applyBorder="1" applyAlignment="1">
      <alignment horizontal="left" vertical="center" wrapText="1"/>
    </xf>
    <xf numFmtId="167" fontId="28" fillId="9" borderId="17" xfId="2" applyNumberFormat="1" applyFont="1" applyFill="1" applyBorder="1" applyAlignment="1">
      <alignment horizontal="left" vertical="center" wrapText="1"/>
    </xf>
    <xf numFmtId="0" fontId="35" fillId="9" borderId="17" xfId="2" applyFont="1" applyFill="1" applyBorder="1" applyAlignment="1">
      <alignment horizontal="left" vertical="center" wrapText="1"/>
    </xf>
    <xf numFmtId="167" fontId="35" fillId="20" borderId="18" xfId="2" applyNumberFormat="1" applyFont="1" applyFill="1" applyBorder="1" applyAlignment="1">
      <alignment vertical="center" wrapText="1"/>
    </xf>
    <xf numFmtId="167" fontId="35" fillId="20" borderId="22" xfId="2" applyNumberFormat="1" applyFont="1" applyFill="1" applyBorder="1" applyAlignment="1">
      <alignment vertical="center" wrapText="1"/>
    </xf>
    <xf numFmtId="167" fontId="28" fillId="9" borderId="21" xfId="2" applyNumberFormat="1" applyFont="1" applyFill="1" applyBorder="1" applyAlignment="1">
      <alignment horizontal="left" vertical="center" wrapText="1"/>
    </xf>
    <xf numFmtId="167" fontId="35" fillId="20" borderId="21" xfId="2" applyNumberFormat="1" applyFont="1" applyFill="1" applyBorder="1" applyAlignment="1">
      <alignment vertical="center" wrapText="1"/>
    </xf>
    <xf numFmtId="0" fontId="28" fillId="9" borderId="19" xfId="2" applyFont="1" applyFill="1" applyBorder="1"/>
    <xf numFmtId="0" fontId="28" fillId="9" borderId="15" xfId="2" applyFont="1" applyFill="1" applyBorder="1"/>
    <xf numFmtId="167" fontId="35" fillId="9" borderId="22" xfId="2" applyNumberFormat="1" applyFont="1" applyFill="1" applyBorder="1" applyAlignment="1">
      <alignment vertical="center" wrapText="1"/>
    </xf>
    <xf numFmtId="4" fontId="37" fillId="47" borderId="14" xfId="2" applyNumberFormat="1" applyFont="1" applyFill="1" applyBorder="1" applyAlignment="1">
      <alignment horizontal="center" vertical="center" wrapText="1"/>
    </xf>
    <xf numFmtId="4" fontId="55" fillId="37" borderId="21" xfId="2" applyNumberFormat="1" applyFont="1" applyFill="1" applyBorder="1" applyAlignment="1">
      <alignment horizontal="right" vertical="center"/>
    </xf>
    <xf numFmtId="4" fontId="55" fillId="37" borderId="3" xfId="2" applyNumberFormat="1" applyFont="1" applyFill="1" applyBorder="1" applyAlignment="1">
      <alignment horizontal="right" vertical="center"/>
    </xf>
    <xf numFmtId="4" fontId="55" fillId="37" borderId="26" xfId="2" applyNumberFormat="1" applyFont="1" applyFill="1" applyBorder="1" applyAlignment="1">
      <alignment horizontal="right" vertical="center"/>
    </xf>
    <xf numFmtId="4" fontId="34" fillId="37" borderId="3" xfId="2" applyNumberFormat="1" applyFont="1" applyFill="1" applyBorder="1" applyAlignment="1">
      <alignment horizontal="right" vertical="center"/>
    </xf>
    <xf numFmtId="4" fontId="34" fillId="37" borderId="26" xfId="2" applyNumberFormat="1" applyFont="1" applyFill="1" applyBorder="1" applyAlignment="1">
      <alignment horizontal="right" vertical="center"/>
    </xf>
    <xf numFmtId="4" fontId="34" fillId="37" borderId="21" xfId="2" applyNumberFormat="1" applyFont="1" applyFill="1" applyBorder="1" applyAlignment="1">
      <alignment horizontal="right" vertical="center"/>
    </xf>
    <xf numFmtId="4" fontId="34" fillId="37" borderId="14" xfId="2" applyNumberFormat="1" applyFont="1" applyFill="1" applyBorder="1" applyAlignment="1">
      <alignment horizontal="right" vertical="center"/>
    </xf>
    <xf numFmtId="4" fontId="37" fillId="40" borderId="15" xfId="2" applyNumberFormat="1" applyFont="1" applyFill="1" applyBorder="1" applyAlignment="1">
      <alignment vertical="center" wrapText="1"/>
    </xf>
    <xf numFmtId="4" fontId="37" fillId="40" borderId="30" xfId="2" applyNumberFormat="1" applyFont="1" applyFill="1" applyBorder="1" applyAlignment="1">
      <alignment vertical="center" wrapText="1"/>
    </xf>
    <xf numFmtId="4" fontId="37" fillId="40" borderId="31" xfId="2" applyNumberFormat="1" applyFont="1" applyFill="1" applyBorder="1" applyAlignment="1">
      <alignment vertical="center" wrapText="1"/>
    </xf>
    <xf numFmtId="4" fontId="56" fillId="9" borderId="34" xfId="2" applyNumberFormat="1" applyFont="1" applyFill="1" applyBorder="1" applyAlignment="1">
      <alignment vertical="center" wrapText="1"/>
    </xf>
    <xf numFmtId="4" fontId="56" fillId="9" borderId="0" xfId="2" applyNumberFormat="1" applyFont="1" applyFill="1" applyBorder="1" applyAlignment="1">
      <alignment vertical="center" wrapText="1"/>
    </xf>
    <xf numFmtId="4" fontId="56" fillId="9" borderId="35" xfId="2" applyNumberFormat="1" applyFont="1" applyFill="1" applyBorder="1" applyAlignment="1">
      <alignment vertical="center" wrapText="1"/>
    </xf>
    <xf numFmtId="0" fontId="28" fillId="0" borderId="0" xfId="2" applyFont="1" applyAlignment="1">
      <alignment vertical="center" wrapText="1"/>
    </xf>
    <xf numFmtId="0" fontId="56" fillId="0" borderId="0" xfId="2" applyFont="1" applyAlignment="1">
      <alignment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28" fillId="0" borderId="0" xfId="2" applyFont="1" applyBorder="1" applyAlignment="1">
      <alignment horizontal="left" vertical="center" wrapText="1"/>
    </xf>
    <xf numFmtId="0" fontId="56" fillId="0" borderId="0" xfId="2" applyFont="1" applyBorder="1" applyAlignment="1">
      <alignment horizontal="left" vertical="center" wrapText="1"/>
    </xf>
    <xf numFmtId="1" fontId="37" fillId="0" borderId="0" xfId="2" applyNumberFormat="1" applyFont="1" applyFill="1" applyBorder="1" applyAlignment="1">
      <alignment horizontal="center" vertical="center" wrapText="1"/>
    </xf>
    <xf numFmtId="0" fontId="56" fillId="0" borderId="0" xfId="2" applyFont="1" applyBorder="1" applyAlignment="1">
      <alignment vertical="center" wrapText="1"/>
    </xf>
    <xf numFmtId="0" fontId="56" fillId="0" borderId="0" xfId="2" applyFont="1" applyBorder="1" applyAlignment="1">
      <alignment horizontal="center" vertical="center" wrapText="1"/>
    </xf>
    <xf numFmtId="1" fontId="37" fillId="0" borderId="0" xfId="2" applyNumberFormat="1" applyFont="1" applyFill="1" applyBorder="1" applyAlignment="1">
      <alignment horizontal="left" vertical="center" wrapText="1"/>
    </xf>
    <xf numFmtId="1" fontId="37" fillId="0" borderId="0" xfId="2" applyNumberFormat="1" applyFont="1" applyFill="1" applyBorder="1" applyAlignment="1">
      <alignment vertical="center" wrapText="1"/>
    </xf>
    <xf numFmtId="2" fontId="56" fillId="0" borderId="0" xfId="2" applyNumberFormat="1" applyFont="1" applyBorder="1" applyAlignment="1">
      <alignment horizontal="center" vertical="center" wrapText="1"/>
    </xf>
    <xf numFmtId="167" fontId="31" fillId="9" borderId="3" xfId="2" applyNumberFormat="1" applyFont="1" applyFill="1" applyBorder="1" applyAlignment="1">
      <alignment horizontal="center" vertical="center" wrapText="1"/>
    </xf>
    <xf numFmtId="167" fontId="32" fillId="19" borderId="3" xfId="2" applyNumberFormat="1" applyFont="1" applyFill="1" applyBorder="1" applyAlignment="1">
      <alignment horizontal="center" vertical="center" wrapText="1"/>
    </xf>
    <xf numFmtId="0" fontId="31" fillId="9" borderId="3" xfId="2" applyFont="1" applyFill="1" applyBorder="1" applyAlignment="1">
      <alignment horizontal="center" vertical="center" wrapText="1"/>
    </xf>
    <xf numFmtId="167" fontId="31" fillId="20" borderId="3" xfId="2" applyNumberFormat="1" applyFont="1" applyFill="1" applyBorder="1" applyAlignment="1">
      <alignment horizontal="center" vertical="center" wrapText="1"/>
    </xf>
    <xf numFmtId="167" fontId="32" fillId="9" borderId="3" xfId="2" applyNumberFormat="1" applyFont="1" applyFill="1" applyBorder="1" applyAlignment="1">
      <alignment horizontal="center" vertical="center" wrapText="1"/>
    </xf>
    <xf numFmtId="167" fontId="28" fillId="20" borderId="15" xfId="2" applyNumberFormat="1" applyFont="1" applyFill="1" applyBorder="1" applyAlignment="1">
      <alignment horizontal="left" vertical="center" wrapText="1"/>
    </xf>
    <xf numFmtId="167" fontId="28" fillId="20" borderId="5" xfId="2" applyNumberFormat="1" applyFont="1" applyFill="1" applyBorder="1" applyAlignment="1">
      <alignment horizontal="left" vertical="center" wrapText="1"/>
    </xf>
    <xf numFmtId="167" fontId="28" fillId="20" borderId="17" xfId="2" applyNumberFormat="1" applyFont="1" applyFill="1" applyBorder="1" applyAlignment="1">
      <alignment vertical="center" wrapText="1"/>
    </xf>
    <xf numFmtId="167" fontId="35" fillId="20" borderId="20" xfId="2" applyNumberFormat="1" applyFont="1" applyFill="1" applyBorder="1" applyAlignment="1">
      <alignment vertical="center" wrapText="1"/>
    </xf>
    <xf numFmtId="4" fontId="37" fillId="39" borderId="23" xfId="2" applyNumberFormat="1" applyFont="1" applyFill="1" applyBorder="1" applyAlignment="1">
      <alignment vertical="center" wrapText="1"/>
    </xf>
    <xf numFmtId="4" fontId="37" fillId="39" borderId="24" xfId="2" applyNumberFormat="1" applyFont="1" applyFill="1" applyBorder="1" applyAlignment="1">
      <alignment vertical="center" wrapText="1"/>
    </xf>
    <xf numFmtId="4" fontId="37" fillId="39" borderId="25" xfId="2" applyNumberFormat="1" applyFont="1" applyFill="1" applyBorder="1" applyAlignment="1">
      <alignment vertical="center" wrapText="1"/>
    </xf>
    <xf numFmtId="4" fontId="37" fillId="39" borderId="21" xfId="2" applyNumberFormat="1" applyFont="1" applyFill="1" applyBorder="1" applyAlignment="1">
      <alignment vertical="center" wrapText="1"/>
    </xf>
    <xf numFmtId="4" fontId="37" fillId="39" borderId="3" xfId="2" applyNumberFormat="1" applyFont="1" applyFill="1" applyBorder="1" applyAlignment="1">
      <alignment vertical="center" wrapText="1"/>
    </xf>
    <xf numFmtId="4" fontId="37" fillId="39" borderId="26" xfId="2" applyNumberFormat="1" applyFont="1" applyFill="1" applyBorder="1" applyAlignment="1">
      <alignment vertical="center" wrapText="1"/>
    </xf>
    <xf numFmtId="4" fontId="37" fillId="40" borderId="27" xfId="2" applyNumberFormat="1" applyFont="1" applyFill="1" applyBorder="1" applyAlignment="1">
      <alignment vertical="center" wrapText="1"/>
    </xf>
    <xf numFmtId="4" fontId="37" fillId="40" borderId="28" xfId="2" applyNumberFormat="1" applyFont="1" applyFill="1" applyBorder="1" applyAlignment="1">
      <alignment vertical="center" wrapText="1"/>
    </xf>
    <xf numFmtId="4" fontId="37" fillId="40" borderId="14" xfId="2" applyNumberFormat="1" applyFont="1" applyFill="1" applyBorder="1" applyAlignment="1">
      <alignment vertical="center" wrapText="1"/>
    </xf>
    <xf numFmtId="4" fontId="37" fillId="40" borderId="29" xfId="2" applyNumberFormat="1" applyFont="1" applyFill="1" applyBorder="1" applyAlignment="1">
      <alignment vertical="center" wrapText="1"/>
    </xf>
    <xf numFmtId="4" fontId="31" fillId="40" borderId="15" xfId="2" applyNumberFormat="1" applyFont="1" applyFill="1" applyBorder="1" applyAlignment="1">
      <alignment vertical="center" wrapText="1"/>
    </xf>
    <xf numFmtId="4" fontId="31" fillId="40" borderId="30" xfId="2" applyNumberFormat="1" applyFont="1" applyFill="1" applyBorder="1" applyAlignment="1">
      <alignment vertical="center" wrapText="1"/>
    </xf>
    <xf numFmtId="4" fontId="31" fillId="40" borderId="31" xfId="2" applyNumberFormat="1" applyFont="1" applyFill="1" applyBorder="1" applyAlignment="1">
      <alignment vertical="center" wrapText="1"/>
    </xf>
    <xf numFmtId="4" fontId="34" fillId="39" borderId="15" xfId="2" applyNumberFormat="1" applyFont="1" applyFill="1" applyBorder="1" applyAlignment="1">
      <alignment vertical="center" wrapText="1"/>
    </xf>
    <xf numFmtId="4" fontId="34" fillId="39" borderId="30" xfId="2" applyNumberFormat="1" applyFont="1" applyFill="1" applyBorder="1" applyAlignment="1">
      <alignment vertical="center" wrapText="1"/>
    </xf>
    <xf numFmtId="4" fontId="34" fillId="39" borderId="31" xfId="2" applyNumberFormat="1" applyFont="1" applyFill="1" applyBorder="1" applyAlignment="1">
      <alignment vertical="center" wrapText="1"/>
    </xf>
    <xf numFmtId="4" fontId="34" fillId="39" borderId="32" xfId="2" applyNumberFormat="1" applyFont="1" applyFill="1" applyBorder="1" applyAlignment="1">
      <alignment vertical="center" wrapText="1"/>
    </xf>
    <xf numFmtId="4" fontId="34" fillId="39" borderId="28" xfId="2" applyNumberFormat="1" applyFont="1" applyFill="1" applyBorder="1" applyAlignment="1">
      <alignment vertical="center" wrapText="1"/>
    </xf>
    <xf numFmtId="4" fontId="34" fillId="39" borderId="33" xfId="2" applyNumberFormat="1" applyFont="1" applyFill="1" applyBorder="1" applyAlignment="1">
      <alignment vertical="center" wrapText="1"/>
    </xf>
    <xf numFmtId="4" fontId="37" fillId="40" borderId="32" xfId="2" applyNumberFormat="1" applyFont="1" applyFill="1" applyBorder="1" applyAlignment="1">
      <alignment vertical="center" wrapText="1"/>
    </xf>
    <xf numFmtId="4" fontId="37" fillId="40" borderId="33" xfId="2" applyNumberFormat="1" applyFont="1" applyFill="1" applyBorder="1" applyAlignment="1">
      <alignment vertical="center" wrapText="1"/>
    </xf>
    <xf numFmtId="4" fontId="62" fillId="39" borderId="15" xfId="2" applyNumberFormat="1" applyFont="1" applyFill="1" applyBorder="1" applyAlignment="1">
      <alignment horizontal="right" vertical="center" wrapText="1"/>
    </xf>
    <xf numFmtId="4" fontId="62" fillId="39" borderId="30" xfId="2" applyNumberFormat="1" applyFont="1" applyFill="1" applyBorder="1" applyAlignment="1">
      <alignment horizontal="right" vertical="center" wrapText="1"/>
    </xf>
    <xf numFmtId="4" fontId="62" fillId="39" borderId="31" xfId="2" applyNumberFormat="1" applyFont="1" applyFill="1" applyBorder="1" applyAlignment="1">
      <alignment horizontal="right" vertical="center" wrapText="1"/>
    </xf>
    <xf numFmtId="4" fontId="37" fillId="40" borderId="36" xfId="2" applyNumberFormat="1" applyFont="1" applyFill="1" applyBorder="1" applyAlignment="1">
      <alignment vertical="center" wrapText="1"/>
    </xf>
    <xf numFmtId="4" fontId="37" fillId="40" borderId="11" xfId="2" applyNumberFormat="1" applyFont="1" applyFill="1" applyBorder="1" applyAlignment="1">
      <alignment vertical="center" wrapText="1"/>
    </xf>
    <xf numFmtId="4" fontId="37" fillId="40" borderId="37" xfId="2" applyNumberFormat="1" applyFont="1" applyFill="1" applyBorder="1" applyAlignment="1">
      <alignment vertical="center" wrapText="1"/>
    </xf>
    <xf numFmtId="0" fontId="57" fillId="0" borderId="5" xfId="2" applyFont="1" applyBorder="1"/>
    <xf numFmtId="0" fontId="57" fillId="0" borderId="8" xfId="2" applyFont="1" applyBorder="1" applyAlignment="1">
      <alignment vertical="center"/>
    </xf>
    <xf numFmtId="0" fontId="57" fillId="0" borderId="5" xfId="2" applyFont="1" applyBorder="1" applyAlignment="1">
      <alignment vertical="center" wrapText="1"/>
    </xf>
    <xf numFmtId="0" fontId="57" fillId="0" borderId="5" xfId="2" applyFont="1" applyBorder="1" applyAlignment="1">
      <alignment vertical="center"/>
    </xf>
    <xf numFmtId="166" fontId="8" fillId="39" borderId="5" xfId="1" applyNumberFormat="1" applyFont="1" applyFill="1" applyBorder="1" applyAlignment="1" applyProtection="1">
      <alignment horizontal="left" vertical="center" wrapText="1"/>
    </xf>
    <xf numFmtId="4" fontId="8" fillId="41" borderId="5" xfId="1" applyNumberFormat="1" applyFont="1" applyFill="1" applyBorder="1" applyAlignment="1" applyProtection="1">
      <alignment horizontal="right" vertical="center" wrapText="1"/>
    </xf>
    <xf numFmtId="4" fontId="8" fillId="41" borderId="51" xfId="1" applyNumberFormat="1" applyFont="1" applyFill="1" applyBorder="1" applyAlignment="1" applyProtection="1">
      <alignment horizontal="right" vertical="center" wrapText="1"/>
    </xf>
    <xf numFmtId="4" fontId="8" fillId="41" borderId="31" xfId="1" applyNumberFormat="1" applyFont="1" applyFill="1" applyBorder="1" applyAlignment="1" applyProtection="1">
      <alignment horizontal="right" vertical="center" wrapText="1"/>
    </xf>
    <xf numFmtId="4" fontId="8" fillId="41" borderId="45" xfId="1" applyNumberFormat="1" applyFont="1" applyFill="1" applyBorder="1" applyAlignment="1" applyProtection="1">
      <alignment horizontal="right" vertical="center" wrapText="1"/>
    </xf>
    <xf numFmtId="166" fontId="20" fillId="39" borderId="5" xfId="1" applyNumberFormat="1" applyFont="1" applyFill="1" applyBorder="1" applyAlignment="1" applyProtection="1">
      <alignment horizontal="left" vertical="center" wrapText="1"/>
    </xf>
    <xf numFmtId="0" fontId="14" fillId="35" borderId="5" xfId="2" applyFont="1" applyFill="1" applyBorder="1" applyAlignment="1">
      <alignment horizontal="left" vertical="center" wrapText="1"/>
    </xf>
    <xf numFmtId="166" fontId="10" fillId="35" borderId="5" xfId="1" applyNumberFormat="1" applyFont="1" applyFill="1" applyBorder="1" applyAlignment="1" applyProtection="1">
      <alignment horizontal="left" vertical="center" wrapText="1"/>
    </xf>
    <xf numFmtId="4" fontId="32" fillId="35" borderId="5" xfId="2" applyNumberFormat="1" applyFont="1" applyFill="1" applyBorder="1" applyAlignment="1">
      <alignment horizontal="center" vertical="center"/>
    </xf>
    <xf numFmtId="4" fontId="3" fillId="35" borderId="5" xfId="2" applyNumberFormat="1" applyFont="1" applyFill="1" applyBorder="1" applyAlignment="1">
      <alignment horizontal="center" vertical="center"/>
    </xf>
    <xf numFmtId="4" fontId="10" fillId="35" borderId="5" xfId="2" applyNumberFormat="1" applyFont="1" applyFill="1" applyBorder="1"/>
    <xf numFmtId="10" fontId="10" fillId="35" borderId="5" xfId="2" applyNumberFormat="1" applyFont="1" applyFill="1" applyBorder="1"/>
    <xf numFmtId="4" fontId="10" fillId="13" borderId="5" xfId="2" applyNumberFormat="1" applyFont="1" applyFill="1" applyBorder="1"/>
    <xf numFmtId="4" fontId="10" fillId="35" borderId="5" xfId="2" applyNumberFormat="1" applyFont="1" applyFill="1" applyBorder="1" applyAlignment="1"/>
    <xf numFmtId="4" fontId="10" fillId="35" borderId="9" xfId="2" applyNumberFormat="1" applyFont="1" applyFill="1" applyBorder="1" applyAlignment="1"/>
    <xf numFmtId="167" fontId="10" fillId="35" borderId="4" xfId="2" applyNumberFormat="1" applyFont="1" applyFill="1" applyBorder="1" applyAlignment="1"/>
    <xf numFmtId="4" fontId="10" fillId="35" borderId="10" xfId="2" applyNumberFormat="1" applyFont="1" applyFill="1" applyBorder="1" applyAlignment="1"/>
    <xf numFmtId="4" fontId="10" fillId="35" borderId="4" xfId="2" applyNumberFormat="1" applyFont="1" applyFill="1" applyBorder="1" applyAlignment="1"/>
    <xf numFmtId="4" fontId="8" fillId="35" borderId="4" xfId="2" applyNumberFormat="1" applyFont="1" applyFill="1" applyBorder="1" applyAlignment="1"/>
    <xf numFmtId="4" fontId="8" fillId="39" borderId="7" xfId="2" applyNumberFormat="1" applyFont="1" applyFill="1" applyBorder="1" applyAlignment="1"/>
    <xf numFmtId="4" fontId="37" fillId="39" borderId="5" xfId="2" applyNumberFormat="1" applyFont="1" applyFill="1" applyBorder="1" applyAlignment="1"/>
    <xf numFmtId="4" fontId="10" fillId="35" borderId="5" xfId="2" applyNumberFormat="1" applyFont="1" applyFill="1" applyBorder="1" applyAlignment="1">
      <alignment horizontal="right"/>
    </xf>
    <xf numFmtId="4" fontId="10" fillId="35" borderId="9" xfId="2" applyNumberFormat="1" applyFont="1" applyFill="1" applyBorder="1" applyAlignment="1">
      <alignment horizontal="right"/>
    </xf>
    <xf numFmtId="167" fontId="10" fillId="35" borderId="4" xfId="2" applyNumberFormat="1" applyFont="1" applyFill="1" applyBorder="1" applyAlignment="1">
      <alignment horizontal="right"/>
    </xf>
    <xf numFmtId="4" fontId="10" fillId="35" borderId="10" xfId="2" applyNumberFormat="1" applyFont="1" applyFill="1" applyBorder="1" applyAlignment="1">
      <alignment horizontal="right"/>
    </xf>
    <xf numFmtId="4" fontId="10" fillId="35" borderId="4" xfId="2" applyNumberFormat="1" applyFont="1" applyFill="1" applyBorder="1" applyAlignment="1">
      <alignment horizontal="right"/>
    </xf>
    <xf numFmtId="4" fontId="8" fillId="35" borderId="4" xfId="2" applyNumberFormat="1" applyFont="1" applyFill="1" applyBorder="1" applyAlignment="1">
      <alignment horizontal="right"/>
    </xf>
    <xf numFmtId="4" fontId="8" fillId="39" borderId="7" xfId="2" applyNumberFormat="1" applyFont="1" applyFill="1" applyBorder="1" applyAlignment="1">
      <alignment horizontal="right"/>
    </xf>
    <xf numFmtId="4" fontId="37" fillId="39" borderId="5" xfId="2" applyNumberFormat="1" applyFont="1" applyFill="1" applyBorder="1" applyAlignment="1">
      <alignment horizontal="right"/>
    </xf>
    <xf numFmtId="4" fontId="65" fillId="35" borderId="10" xfId="2" applyNumberFormat="1" applyFont="1" applyFill="1" applyBorder="1" applyAlignment="1">
      <alignment horizontal="right"/>
    </xf>
    <xf numFmtId="4" fontId="65" fillId="35" borderId="4" xfId="2" applyNumberFormat="1" applyFont="1" applyFill="1" applyBorder="1" applyAlignment="1">
      <alignment horizontal="right"/>
    </xf>
    <xf numFmtId="4" fontId="32" fillId="35" borderId="5" xfId="2" applyNumberFormat="1" applyFont="1" applyFill="1" applyBorder="1" applyAlignment="1">
      <alignment horizontal="right"/>
    </xf>
    <xf numFmtId="10" fontId="32" fillId="35" borderId="5" xfId="2" applyNumberFormat="1" applyFont="1" applyFill="1" applyBorder="1" applyAlignment="1">
      <alignment horizontal="right"/>
    </xf>
    <xf numFmtId="4" fontId="32" fillId="39" borderId="5" xfId="2" applyNumberFormat="1" applyFont="1" applyFill="1" applyBorder="1" applyAlignment="1">
      <alignment horizontal="right"/>
    </xf>
    <xf numFmtId="4" fontId="66" fillId="39" borderId="5" xfId="2" applyNumberFormat="1" applyFont="1" applyFill="1" applyBorder="1" applyAlignment="1" applyProtection="1">
      <alignment horizontal="right" vertical="center"/>
    </xf>
    <xf numFmtId="4" fontId="66" fillId="35" borderId="5" xfId="2" applyNumberFormat="1" applyFont="1" applyFill="1" applyBorder="1" applyAlignment="1">
      <alignment horizontal="right" vertical="center"/>
    </xf>
    <xf numFmtId="4" fontId="66" fillId="39" borderId="5" xfId="2" applyNumberFormat="1" applyFont="1" applyFill="1" applyBorder="1" applyAlignment="1">
      <alignment horizontal="right" vertical="center"/>
    </xf>
    <xf numFmtId="4" fontId="31" fillId="39" borderId="5" xfId="2" applyNumberFormat="1" applyFont="1" applyFill="1" applyBorder="1" applyAlignment="1">
      <alignment horizontal="right" vertical="center" wrapText="1"/>
    </xf>
    <xf numFmtId="4" fontId="31" fillId="44" borderId="5" xfId="2" applyNumberFormat="1" applyFont="1" applyFill="1" applyBorder="1" applyAlignment="1">
      <alignment horizontal="right" vertical="center" wrapText="1"/>
    </xf>
    <xf numFmtId="4" fontId="31" fillId="3" borderId="15" xfId="2" applyNumberFormat="1" applyFont="1" applyFill="1" applyBorder="1" applyAlignment="1">
      <alignment horizontal="right" vertical="center" wrapText="1"/>
    </xf>
    <xf numFmtId="4" fontId="31" fillId="3" borderId="30" xfId="2" applyNumberFormat="1" applyFont="1" applyFill="1" applyBorder="1" applyAlignment="1">
      <alignment horizontal="right" vertical="center" wrapText="1"/>
    </xf>
    <xf numFmtId="4" fontId="31" fillId="3" borderId="31" xfId="2" applyNumberFormat="1" applyFont="1" applyFill="1" applyBorder="1" applyAlignment="1">
      <alignment horizontal="right" vertical="center" wrapText="1"/>
    </xf>
    <xf numFmtId="4" fontId="31" fillId="32" borderId="15" xfId="2" applyNumberFormat="1" applyFont="1" applyFill="1" applyBorder="1" applyAlignment="1">
      <alignment horizontal="right" vertical="center" wrapText="1"/>
    </xf>
    <xf numFmtId="4" fontId="66" fillId="35" borderId="5" xfId="2" applyNumberFormat="1" applyFont="1" applyFill="1" applyBorder="1" applyAlignment="1">
      <alignment horizontal="right" vertical="center" wrapText="1"/>
    </xf>
    <xf numFmtId="4" fontId="67" fillId="39" borderId="5" xfId="2" applyNumberFormat="1" applyFont="1" applyFill="1" applyBorder="1" applyAlignment="1">
      <alignment horizontal="right" vertical="center" wrapText="1"/>
    </xf>
    <xf numFmtId="4" fontId="67" fillId="44" borderId="5" xfId="2" applyNumberFormat="1" applyFont="1" applyFill="1" applyBorder="1" applyAlignment="1">
      <alignment horizontal="right" vertical="center" wrapText="1"/>
    </xf>
    <xf numFmtId="4" fontId="67" fillId="3" borderId="15" xfId="2" applyNumberFormat="1" applyFont="1" applyFill="1" applyBorder="1" applyAlignment="1">
      <alignment horizontal="right" vertical="center" wrapText="1"/>
    </xf>
    <xf numFmtId="4" fontId="67" fillId="3" borderId="30" xfId="2" applyNumberFormat="1" applyFont="1" applyFill="1" applyBorder="1" applyAlignment="1">
      <alignment horizontal="right" vertical="center" wrapText="1"/>
    </xf>
    <xf numFmtId="4" fontId="67" fillId="3" borderId="31" xfId="2" applyNumberFormat="1" applyFont="1" applyFill="1" applyBorder="1" applyAlignment="1">
      <alignment horizontal="right" vertical="center" wrapText="1"/>
    </xf>
    <xf numFmtId="4" fontId="44" fillId="41" borderId="5" xfId="5" applyNumberFormat="1" applyFont="1" applyFill="1" applyBorder="1" applyAlignment="1" applyProtection="1">
      <alignment horizontal="right" vertical="center" wrapText="1"/>
    </xf>
    <xf numFmtId="49" fontId="35" fillId="34" borderId="8" xfId="2" applyNumberFormat="1" applyFont="1" applyFill="1" applyBorder="1" applyAlignment="1">
      <alignment horizontal="center" vertical="center" wrapText="1"/>
    </xf>
    <xf numFmtId="49" fontId="35" fillId="34" borderId="5" xfId="2" applyNumberFormat="1" applyFont="1" applyFill="1" applyBorder="1" applyAlignment="1">
      <alignment horizontal="center" vertical="center" wrapText="1"/>
    </xf>
    <xf numFmtId="49" fontId="32" fillId="15" borderId="28" xfId="2" applyNumberFormat="1" applyFont="1" applyFill="1" applyBorder="1" applyAlignment="1">
      <alignment horizontal="center" vertical="center" wrapText="1"/>
    </xf>
    <xf numFmtId="4" fontId="31" fillId="13" borderId="0" xfId="2" applyNumberFormat="1" applyFont="1" applyFill="1" applyBorder="1" applyAlignment="1">
      <alignment horizontal="left" vertical="center"/>
    </xf>
    <xf numFmtId="0" fontId="12" fillId="10" borderId="30" xfId="4" applyNumberFormat="1" applyFont="1" applyFill="1" applyBorder="1" applyAlignment="1">
      <alignment horizontal="center" wrapText="1"/>
    </xf>
    <xf numFmtId="0" fontId="12" fillId="10" borderId="50" xfId="4" applyNumberFormat="1" applyFont="1" applyFill="1" applyBorder="1" applyAlignment="1">
      <alignment horizontal="center" wrapText="1"/>
    </xf>
    <xf numFmtId="0" fontId="33" fillId="0" borderId="0" xfId="2" applyFont="1" applyFill="1" applyBorder="1" applyAlignment="1">
      <alignment horizontal="left" vertical="center"/>
    </xf>
    <xf numFmtId="0" fontId="17" fillId="16" borderId="0" xfId="2" applyFont="1" applyFill="1" applyBorder="1" applyAlignment="1">
      <alignment horizontal="left" vertical="center" wrapText="1"/>
    </xf>
    <xf numFmtId="0" fontId="12" fillId="6" borderId="5" xfId="4" applyNumberFormat="1" applyFont="1" applyFill="1" applyBorder="1" applyAlignment="1">
      <alignment horizontal="center" wrapText="1"/>
    </xf>
    <xf numFmtId="0" fontId="12" fillId="6" borderId="51" xfId="4" applyNumberFormat="1" applyFont="1" applyFill="1" applyBorder="1" applyAlignment="1">
      <alignment horizontal="center" wrapText="1"/>
    </xf>
    <xf numFmtId="0" fontId="12" fillId="46" borderId="30" xfId="4" applyNumberFormat="1" applyFont="1" applyFill="1" applyBorder="1" applyAlignment="1">
      <alignment horizontal="center" wrapText="1"/>
    </xf>
    <xf numFmtId="0" fontId="12" fillId="46" borderId="54" xfId="4" applyNumberFormat="1" applyFont="1" applyFill="1" applyBorder="1" applyAlignment="1">
      <alignment horizontal="center" wrapText="1"/>
    </xf>
    <xf numFmtId="0" fontId="12" fillId="45" borderId="31" xfId="4" applyNumberFormat="1" applyFont="1" applyFill="1" applyBorder="1" applyAlignment="1">
      <alignment horizontal="center" wrapText="1"/>
    </xf>
    <xf numFmtId="0" fontId="12" fillId="45" borderId="5" xfId="4" applyNumberFormat="1" applyFont="1" applyFill="1" applyBorder="1" applyAlignment="1">
      <alignment horizontal="center" wrapText="1"/>
    </xf>
    <xf numFmtId="0" fontId="12" fillId="45" borderId="51" xfId="4" applyNumberFormat="1" applyFont="1" applyFill="1" applyBorder="1" applyAlignment="1">
      <alignment horizontal="center" wrapText="1"/>
    </xf>
    <xf numFmtId="0" fontId="31" fillId="13" borderId="0" xfId="2" applyFont="1" applyFill="1" applyBorder="1" applyAlignment="1">
      <alignment horizontal="left"/>
    </xf>
    <xf numFmtId="4" fontId="39" fillId="39" borderId="15" xfId="2" applyNumberFormat="1" applyFont="1" applyFill="1" applyBorder="1" applyAlignment="1">
      <alignment horizontal="center" vertical="center"/>
    </xf>
    <xf numFmtId="4" fontId="39" fillId="39" borderId="31" xfId="2" applyNumberFormat="1" applyFont="1" applyFill="1" applyBorder="1" applyAlignment="1">
      <alignment horizontal="center" vertical="center"/>
    </xf>
    <xf numFmtId="4" fontId="57" fillId="39" borderId="15" xfId="2" applyNumberFormat="1" applyFont="1" applyFill="1" applyBorder="1" applyAlignment="1">
      <alignment horizontal="center" vertical="center"/>
    </xf>
    <xf numFmtId="4" fontId="57" fillId="39" borderId="31" xfId="2" applyNumberFormat="1" applyFont="1" applyFill="1" applyBorder="1" applyAlignment="1">
      <alignment horizontal="center" vertical="center"/>
    </xf>
    <xf numFmtId="0" fontId="33" fillId="31" borderId="5" xfId="2" applyFont="1" applyFill="1" applyBorder="1" applyAlignment="1">
      <alignment horizontal="center" vertical="center" wrapText="1"/>
    </xf>
    <xf numFmtId="0" fontId="57" fillId="0" borderId="15" xfId="2" applyFont="1" applyBorder="1" applyAlignment="1">
      <alignment horizontal="center" vertical="center"/>
    </xf>
    <xf numFmtId="0" fontId="57" fillId="0" borderId="31" xfId="2" applyFont="1" applyBorder="1" applyAlignment="1">
      <alignment horizontal="center" vertical="center"/>
    </xf>
    <xf numFmtId="0" fontId="33" fillId="32" borderId="4" xfId="2" applyFont="1" applyFill="1" applyBorder="1" applyAlignment="1">
      <alignment horizontal="left" vertical="center" wrapText="1"/>
    </xf>
    <xf numFmtId="4" fontId="33" fillId="40" borderId="4" xfId="2" applyNumberFormat="1" applyFont="1" applyFill="1" applyBorder="1" applyAlignment="1">
      <alignment horizontal="center" vertical="center" wrapText="1"/>
    </xf>
    <xf numFmtId="2" fontId="39" fillId="3" borderId="4" xfId="2" applyNumberFormat="1" applyFont="1" applyFill="1" applyBorder="1" applyAlignment="1">
      <alignment horizontal="left" vertical="center" wrapText="1"/>
    </xf>
    <xf numFmtId="4" fontId="33" fillId="39" borderId="4" xfId="2" applyNumberFormat="1" applyFont="1" applyFill="1" applyBorder="1" applyAlignment="1">
      <alignment horizontal="center" vertical="center" wrapText="1"/>
    </xf>
    <xf numFmtId="10" fontId="59" fillId="38" borderId="15" xfId="2" applyNumberFormat="1" applyFont="1" applyFill="1" applyBorder="1" applyAlignment="1">
      <alignment horizontal="center" vertical="center" wrapText="1"/>
    </xf>
    <xf numFmtId="10" fontId="59" fillId="38" borderId="30" xfId="2" applyNumberFormat="1" applyFont="1" applyFill="1" applyBorder="1" applyAlignment="1">
      <alignment horizontal="center" vertical="center" wrapText="1"/>
    </xf>
    <xf numFmtId="10" fontId="59" fillId="38" borderId="31" xfId="2" applyNumberFormat="1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left" vertical="center" wrapText="1"/>
    </xf>
    <xf numFmtId="0" fontId="39" fillId="3" borderId="3" xfId="2" applyFont="1" applyFill="1" applyBorder="1" applyAlignment="1">
      <alignment horizontal="left" vertical="center" wrapText="1"/>
    </xf>
    <xf numFmtId="0" fontId="39" fillId="3" borderId="9" xfId="2" applyFont="1" applyFill="1" applyBorder="1" applyAlignment="1">
      <alignment horizontal="left" vertical="center" wrapText="1"/>
    </xf>
    <xf numFmtId="0" fontId="35" fillId="3" borderId="2" xfId="2" applyFont="1" applyFill="1" applyBorder="1" applyAlignment="1">
      <alignment horizontal="left" vertical="center" wrapText="1"/>
    </xf>
    <xf numFmtId="0" fontId="35" fillId="3" borderId="3" xfId="2" applyFont="1" applyFill="1" applyBorder="1" applyAlignment="1">
      <alignment horizontal="left" vertical="center" wrapText="1"/>
    </xf>
    <xf numFmtId="0" fontId="35" fillId="3" borderId="9" xfId="2" applyFont="1" applyFill="1" applyBorder="1" applyAlignment="1">
      <alignment horizontal="left" vertical="center" wrapText="1"/>
    </xf>
    <xf numFmtId="4" fontId="33" fillId="40" borderId="2" xfId="2" applyNumberFormat="1" applyFont="1" applyFill="1" applyBorder="1" applyAlignment="1">
      <alignment horizontal="center" vertical="center" wrapText="1"/>
    </xf>
    <xf numFmtId="4" fontId="33" fillId="40" borderId="3" xfId="2" applyNumberFormat="1" applyFont="1" applyFill="1" applyBorder="1" applyAlignment="1">
      <alignment horizontal="center" vertical="center" wrapText="1"/>
    </xf>
    <xf numFmtId="4" fontId="33" fillId="40" borderId="9" xfId="2" applyNumberFormat="1" applyFont="1" applyFill="1" applyBorder="1" applyAlignment="1">
      <alignment horizontal="center" vertical="center" wrapText="1"/>
    </xf>
    <xf numFmtId="10" fontId="33" fillId="40" borderId="4" xfId="2" applyNumberFormat="1" applyFont="1" applyFill="1" applyBorder="1" applyAlignment="1">
      <alignment horizontal="center" vertical="center" wrapText="1"/>
    </xf>
    <xf numFmtId="4" fontId="31" fillId="40" borderId="34" xfId="2" applyNumberFormat="1" applyFont="1" applyFill="1" applyBorder="1" applyAlignment="1">
      <alignment horizontal="center" vertical="center" wrapText="1"/>
    </xf>
    <xf numFmtId="4" fontId="31" fillId="40" borderId="0" xfId="2" applyNumberFormat="1" applyFont="1" applyFill="1" applyBorder="1" applyAlignment="1">
      <alignment horizontal="center" vertical="center" wrapText="1"/>
    </xf>
    <xf numFmtId="4" fontId="31" fillId="40" borderId="35" xfId="2" applyNumberFormat="1" applyFont="1" applyFill="1" applyBorder="1" applyAlignment="1">
      <alignment horizontal="center" vertical="center" wrapText="1"/>
    </xf>
    <xf numFmtId="4" fontId="31" fillId="40" borderId="36" xfId="2" applyNumberFormat="1" applyFont="1" applyFill="1" applyBorder="1" applyAlignment="1">
      <alignment horizontal="center" vertical="center" wrapText="1"/>
    </xf>
    <xf numFmtId="4" fontId="31" fillId="40" borderId="11" xfId="2" applyNumberFormat="1" applyFont="1" applyFill="1" applyBorder="1" applyAlignment="1">
      <alignment horizontal="center" vertical="center" wrapText="1"/>
    </xf>
    <xf numFmtId="4" fontId="31" fillId="40" borderId="37" xfId="2" applyNumberFormat="1" applyFont="1" applyFill="1" applyBorder="1" applyAlignment="1">
      <alignment horizontal="center" vertical="center" wrapText="1"/>
    </xf>
    <xf numFmtId="4" fontId="31" fillId="40" borderId="15" xfId="2" applyNumberFormat="1" applyFont="1" applyFill="1" applyBorder="1" applyAlignment="1">
      <alignment horizontal="center" vertical="center" wrapText="1"/>
    </xf>
    <xf numFmtId="4" fontId="31" fillId="40" borderId="30" xfId="2" applyNumberFormat="1" applyFont="1" applyFill="1" applyBorder="1" applyAlignment="1">
      <alignment horizontal="center" vertical="center" wrapText="1"/>
    </xf>
    <xf numFmtId="4" fontId="31" fillId="40" borderId="31" xfId="2" applyNumberFormat="1" applyFont="1" applyFill="1" applyBorder="1" applyAlignment="1">
      <alignment horizontal="center" vertical="center" wrapText="1"/>
    </xf>
    <xf numFmtId="4" fontId="33" fillId="39" borderId="5" xfId="0" applyNumberFormat="1" applyFont="1" applyFill="1" applyBorder="1" applyAlignment="1">
      <alignment horizontal="center" vertical="center"/>
    </xf>
    <xf numFmtId="10" fontId="33" fillId="39" borderId="5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54" fillId="37" borderId="0" xfId="2" applyFont="1" applyFill="1" applyBorder="1" applyAlignment="1">
      <alignment horizontal="center" vertical="center"/>
    </xf>
    <xf numFmtId="4" fontId="33" fillId="35" borderId="5" xfId="0" applyNumberFormat="1" applyFont="1" applyFill="1" applyBorder="1" applyAlignment="1">
      <alignment horizontal="center" vertical="center"/>
    </xf>
    <xf numFmtId="9" fontId="59" fillId="39" borderId="4" xfId="2" applyNumberFormat="1" applyFont="1" applyFill="1" applyBorder="1" applyAlignment="1">
      <alignment horizontal="center" vertical="center" wrapText="1"/>
    </xf>
    <xf numFmtId="0" fontId="33" fillId="3" borderId="4" xfId="2" applyFont="1" applyFill="1" applyBorder="1" applyAlignment="1">
      <alignment horizontal="left" vertical="center" wrapText="1"/>
    </xf>
    <xf numFmtId="4" fontId="7" fillId="0" borderId="0" xfId="2" applyNumberFormat="1" applyFont="1" applyBorder="1" applyAlignment="1">
      <alignment horizontal="center" vertical="center"/>
    </xf>
    <xf numFmtId="0" fontId="33" fillId="31" borderId="15" xfId="2" applyFont="1" applyFill="1" applyBorder="1" applyAlignment="1">
      <alignment horizontal="center" vertical="center" wrapText="1"/>
    </xf>
    <xf numFmtId="0" fontId="33" fillId="31" borderId="30" xfId="2" applyFont="1" applyFill="1" applyBorder="1" applyAlignment="1">
      <alignment horizontal="center" vertical="center" wrapText="1"/>
    </xf>
    <xf numFmtId="0" fontId="33" fillId="31" borderId="31" xfId="2" applyFont="1" applyFill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</cellXfs>
  <cellStyles count="6">
    <cellStyle name="Dziesiętny" xfId="1" builtinId="3"/>
    <cellStyle name="Excel Built-in Normal" xfId="2"/>
    <cellStyle name="Excel Built-in Note" xfId="3"/>
    <cellStyle name="Normalny" xfId="0" builtinId="0"/>
    <cellStyle name="Normalny_NAKŁADY_ZGZM_v.2.1" xfId="4"/>
    <cellStyle name="Procentowy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78787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EFEF00"/>
      <rgbColor rgb="00EFEFF0"/>
      <rgbColor rgb="00800080"/>
      <rgbColor rgb="00800000"/>
      <rgbColor rgb="00008080"/>
      <rgbColor rgb="000000FF"/>
      <rgbColor rgb="00EFEFC0"/>
      <rgbColor rgb="00BFEFF0"/>
      <rgbColor rgb="00CCFFCC"/>
      <rgbColor rgb="00FFFF99"/>
      <rgbColor rgb="0099CCFF"/>
      <rgbColor rgb="00EFBF90"/>
      <rgbColor rgb="00B4B4B4"/>
      <rgbColor rgb="00FFCC99"/>
      <rgbColor rgb="00558ED5"/>
      <rgbColor rgb="00EEECE1"/>
      <rgbColor rgb="0092D050"/>
      <rgbColor rgb="00FFCC00"/>
      <rgbColor rgb="00FFC000"/>
      <rgbColor rgb="00EFEF90"/>
      <rgbColor rgb="00666699"/>
      <rgbColor rgb="00969696"/>
      <rgbColor rgb="00003366"/>
      <rgbColor rgb="0098B855"/>
      <rgbColor rgb="00003300"/>
      <rgbColor rgb="00262626"/>
      <rgbColor rgb="00993300"/>
      <rgbColor rgb="00993366"/>
      <rgbColor rgb="00333399"/>
      <rgbColor rgb="00333333"/>
    </indexedColors>
    <mruColors>
      <color rgb="FF89CD96"/>
      <color rgb="FF285E32"/>
      <color rgb="FFACFEC5"/>
      <color rgb="FFFFFDB7"/>
      <color rgb="FFE6B9B8"/>
      <color rgb="FFABFFD1"/>
      <color rgb="FFDEC7FD"/>
      <color rgb="FFF4D2FE"/>
      <color rgb="FFFDDEFE"/>
      <color rgb="FFE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na%20Czuba\Pulpit\Kopia%20analiza%20finansowa%20_kujaws-pomorskie_wariant%202_dochodowy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) ZAŁOŻENIA"/>
      <sheetName val="(B) HARMONOGRAM"/>
      <sheetName val="(C) KOSZTY PROJEKTU"/>
      <sheetName val="(C) PRZYCHODY"/>
      <sheetName val="(D) NAKŁADY I KOSZTY"/>
      <sheetName val="(F) LUKA FINANSOWA"/>
      <sheetName val="(D) KOSZTY"/>
      <sheetName val="(E) ANALIZA"/>
      <sheetName val="dane dla projektu"/>
      <sheetName val="LUKA dla projektu"/>
      <sheetName val="analizy"/>
      <sheetName val="(G) WRAŻLIWOŚĆ, TRWAŁOŚĆ, DGC"/>
      <sheetName val="ROBOCZY"/>
      <sheetName val="Obliczenia wlasne"/>
      <sheetName val="Analiza wrażliwości1"/>
      <sheetName val="AW1koszty"/>
      <sheetName val="AW1nakłady"/>
      <sheetName val="AW1przychody"/>
      <sheetName val="Analiza wrażliwości2"/>
      <sheetName val="AW2koszty"/>
      <sheetName val="AW2nakłady"/>
      <sheetName val="AW2przychody"/>
      <sheetName val="analiza DGC"/>
      <sheetName val="Arkusz1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ARKUSZ F:</v>
          </cell>
          <cell r="B1" t="str">
            <v>Obliczenie luki finansowej</v>
          </cell>
        </row>
        <row r="3">
          <cell r="A3" t="str">
            <v>Należy wprowadzać dane projektu wyłącznie do komórek oznaczonych kolorem brzoskiwiniowym !!!</v>
          </cell>
        </row>
        <row r="5">
          <cell r="C5" t="str">
            <v>Lata</v>
          </cell>
        </row>
        <row r="6">
          <cell r="C6">
            <v>2007</v>
          </cell>
          <cell r="D6">
            <v>2008</v>
          </cell>
          <cell r="E6">
            <v>2009</v>
          </cell>
          <cell r="F6">
            <v>2010</v>
          </cell>
          <cell r="G6">
            <v>2011</v>
          </cell>
          <cell r="H6">
            <v>2012</v>
          </cell>
          <cell r="I6">
            <v>2013</v>
          </cell>
          <cell r="J6">
            <v>2014</v>
          </cell>
          <cell r="K6">
            <v>2015</v>
          </cell>
          <cell r="L6">
            <v>2016</v>
          </cell>
          <cell r="M6">
            <v>2017</v>
          </cell>
          <cell r="N6">
            <v>2018</v>
          </cell>
          <cell r="O6">
            <v>2019</v>
          </cell>
          <cell r="P6">
            <v>2020</v>
          </cell>
          <cell r="Q6">
            <v>2021</v>
          </cell>
          <cell r="R6">
            <v>2022</v>
          </cell>
          <cell r="S6">
            <v>2023</v>
          </cell>
          <cell r="T6">
            <v>2024</v>
          </cell>
          <cell r="U6">
            <v>2025</v>
          </cell>
          <cell r="V6">
            <v>2026</v>
          </cell>
          <cell r="W6">
            <v>2027</v>
          </cell>
          <cell r="X6">
            <v>2028</v>
          </cell>
          <cell r="Y6">
            <v>2029</v>
          </cell>
          <cell r="Z6">
            <v>2030</v>
          </cell>
          <cell r="AA6">
            <v>2031</v>
          </cell>
          <cell r="AB6">
            <v>2032</v>
          </cell>
          <cell r="AC6">
            <v>2033</v>
          </cell>
          <cell r="AD6">
            <v>2034</v>
          </cell>
          <cell r="AE6">
            <v>2035</v>
          </cell>
          <cell r="AF6">
            <v>2036</v>
          </cell>
          <cell r="AG6">
            <v>2037</v>
          </cell>
          <cell r="AH6">
            <v>2038</v>
          </cell>
        </row>
        <row r="7">
          <cell r="A7" t="str">
            <v>F.I.</v>
          </cell>
          <cell r="B7" t="str">
            <v>Nakłady inwestycyjne dotyczące przygotowania projektu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F.I.1</v>
          </cell>
          <cell r="B8" t="str">
            <v>przygotowanie inwestycji</v>
          </cell>
        </row>
        <row r="9">
          <cell r="A9" t="str">
            <v>F.I.2</v>
          </cell>
          <cell r="B9" t="str">
            <v>...</v>
          </cell>
        </row>
        <row r="10">
          <cell r="A10" t="str">
            <v>F.II.</v>
          </cell>
          <cell r="B10" t="str">
            <v>Nakłady inwestycyjne dot. realizacji projektu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F.II.1</v>
          </cell>
          <cell r="B11" t="str">
            <v>wykonawstwo inwestycji</v>
          </cell>
        </row>
        <row r="12">
          <cell r="A12" t="str">
            <v>F.II.2</v>
          </cell>
          <cell r="B12" t="str">
            <v>nakłady odtworzeniowe</v>
          </cell>
        </row>
        <row r="13">
          <cell r="A13" t="str">
            <v>F.II.3</v>
          </cell>
          <cell r="B13" t="str">
            <v>...</v>
          </cell>
        </row>
        <row r="14">
          <cell r="A14" t="str">
            <v>F.III.</v>
          </cell>
          <cell r="B14" t="str">
            <v>Całkowite nakłady inwestycyjne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F.IV</v>
          </cell>
          <cell r="B15" t="str">
            <v>DIC = zdyskontowane nakłady inestycyjne</v>
          </cell>
          <cell r="C15">
            <v>0</v>
          </cell>
        </row>
        <row r="16">
          <cell r="A16" t="str">
            <v>F.V</v>
          </cell>
          <cell r="B16" t="str">
            <v>Koszty operacyjne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2786456.73</v>
          </cell>
          <cell r="J16">
            <v>7025951.4999999991</v>
          </cell>
          <cell r="K16">
            <v>8774269.4459999986</v>
          </cell>
          <cell r="L16">
            <v>8841206.193111999</v>
          </cell>
          <cell r="M16">
            <v>8892400.9873504248</v>
          </cell>
          <cell r="N16">
            <v>8942741.2414767221</v>
          </cell>
          <cell r="O16">
            <v>8995333.8357366882</v>
          </cell>
          <cell r="P16">
            <v>9053442.812186772</v>
          </cell>
          <cell r="Q16">
            <v>9128087.18058604</v>
          </cell>
          <cell r="R16">
            <v>9222479.665430693</v>
          </cell>
          <cell r="S16">
            <v>9340157.108058529</v>
          </cell>
          <cell r="T16">
            <v>9464176.3685994409</v>
          </cell>
          <cell r="U16">
            <v>9548702.8800281398</v>
          </cell>
          <cell r="V16">
            <v>9623635.4579372257</v>
          </cell>
          <cell r="W16">
            <v>9711634.1895536557</v>
          </cell>
          <cell r="X16">
            <v>9822352.3531842753</v>
          </cell>
          <cell r="Y16">
            <v>10000242.255911237</v>
          </cell>
          <cell r="Z16">
            <v>10232405.256752059</v>
          </cell>
          <cell r="AA16">
            <v>10397781.732902404</v>
          </cell>
          <cell r="AB16">
            <v>10495812.400092801</v>
          </cell>
          <cell r="AC16">
            <v>10649483.780639388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F.V.1</v>
          </cell>
          <cell r="B17" t="str">
            <v>koszty operacyjne projektu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2786456.73</v>
          </cell>
          <cell r="J17">
            <v>7025951.4999999991</v>
          </cell>
          <cell r="K17">
            <v>8774269.4459999986</v>
          </cell>
          <cell r="L17">
            <v>8841206.193111999</v>
          </cell>
          <cell r="M17">
            <v>8892400.9873504248</v>
          </cell>
          <cell r="N17">
            <v>8942741.2414767221</v>
          </cell>
          <cell r="O17">
            <v>8995333.8357366882</v>
          </cell>
          <cell r="P17">
            <v>9053442.812186772</v>
          </cell>
          <cell r="Q17">
            <v>9128087.18058604</v>
          </cell>
          <cell r="R17">
            <v>9222479.665430693</v>
          </cell>
          <cell r="S17">
            <v>9340157.108058529</v>
          </cell>
          <cell r="T17">
            <v>9464176.3685994409</v>
          </cell>
          <cell r="U17">
            <v>9548702.8800281398</v>
          </cell>
          <cell r="V17">
            <v>9623635.4579372257</v>
          </cell>
          <cell r="W17">
            <v>9711634.1895536557</v>
          </cell>
          <cell r="X17">
            <v>9822352.3531842753</v>
          </cell>
          <cell r="Y17">
            <v>10000242.255911237</v>
          </cell>
          <cell r="Z17">
            <v>10232405.256752059</v>
          </cell>
          <cell r="AA17">
            <v>10397781.732902404</v>
          </cell>
          <cell r="AB17">
            <v>10495812.400092801</v>
          </cell>
          <cell r="AC17">
            <v>10649483.780639388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 t="str">
            <v>F.V.2</v>
          </cell>
          <cell r="B18" t="str">
            <v>zmiany (ujemne) w kapitale obrotowym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F.VI</v>
          </cell>
          <cell r="B19" t="str">
            <v>E. Przychody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547363</v>
          </cell>
          <cell r="I19">
            <v>4240000</v>
          </cell>
          <cell r="J19">
            <v>5736000</v>
          </cell>
          <cell r="K19">
            <v>6544160</v>
          </cell>
          <cell r="L19">
            <v>7880294.3200000003</v>
          </cell>
          <cell r="M19">
            <v>8724483.26664</v>
          </cell>
          <cell r="N19">
            <v>8960044.3148392774</v>
          </cell>
          <cell r="O19">
            <v>9201965.5113399383</v>
          </cell>
          <cell r="P19">
            <v>9450418.5801461153</v>
          </cell>
          <cell r="Q19">
            <v>9705579.8818100598</v>
          </cell>
          <cell r="R19">
            <v>9967630.5386189297</v>
          </cell>
          <cell r="S19">
            <v>10236756.563161639</v>
          </cell>
          <cell r="T19">
            <v>10513148.990367005</v>
          </cell>
          <cell r="U19">
            <v>10797004.013106912</v>
          </cell>
          <cell r="V19">
            <v>11088523.121460797</v>
          </cell>
          <cell r="W19">
            <v>11387913.245740239</v>
          </cell>
          <cell r="X19">
            <v>11695386.903375223</v>
          </cell>
          <cell r="Y19">
            <v>12011162.349766353</v>
          </cell>
          <cell r="Z19">
            <v>12335463.733210044</v>
          </cell>
          <cell r="AA19">
            <v>12668521.254006714</v>
          </cell>
          <cell r="AB19">
            <v>13010571.327864893</v>
          </cell>
          <cell r="AC19">
            <v>13361856.753717244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 t="str">
            <v>F.VI.1</v>
          </cell>
          <cell r="B20" t="str">
            <v>przychody operacyjne projektu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547363</v>
          </cell>
          <cell r="I20">
            <v>4240000</v>
          </cell>
          <cell r="J20">
            <v>5736000</v>
          </cell>
          <cell r="K20">
            <v>6544160</v>
          </cell>
          <cell r="L20">
            <v>7880294.3200000003</v>
          </cell>
          <cell r="M20">
            <v>8724483.26664</v>
          </cell>
          <cell r="N20">
            <v>8960044.3148392774</v>
          </cell>
          <cell r="O20">
            <v>9201965.5113399383</v>
          </cell>
          <cell r="P20">
            <v>9450418.5801461153</v>
          </cell>
          <cell r="Q20">
            <v>9705579.8818100598</v>
          </cell>
          <cell r="R20">
            <v>9967630.5386189297</v>
          </cell>
          <cell r="S20">
            <v>10236756.563161639</v>
          </cell>
          <cell r="T20">
            <v>10513148.990367005</v>
          </cell>
          <cell r="U20">
            <v>10797004.013106912</v>
          </cell>
          <cell r="V20">
            <v>11088523.121460797</v>
          </cell>
          <cell r="W20">
            <v>11387913.245740239</v>
          </cell>
          <cell r="X20">
            <v>11695386.903375223</v>
          </cell>
          <cell r="Y20">
            <v>12011162.349766353</v>
          </cell>
          <cell r="Z20">
            <v>12335463.733210044</v>
          </cell>
          <cell r="AA20">
            <v>12668521.254006714</v>
          </cell>
          <cell r="AB20">
            <v>13010571.327864893</v>
          </cell>
          <cell r="AC20">
            <v>13361856.753717244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 t="str">
            <v>F.VI.2</v>
          </cell>
        </row>
        <row r="22">
          <cell r="A22" t="str">
            <v>F.VI.3</v>
          </cell>
        </row>
        <row r="23">
          <cell r="A23" t="str">
            <v>F.VII</v>
          </cell>
          <cell r="B23" t="str">
            <v>F. Wartość rezydualna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16615974.883952126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 t="str">
            <v>F.VIII</v>
          </cell>
          <cell r="B24" t="str">
            <v>G. Przepływy środków pieniężnych netto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547363</v>
          </cell>
          <cell r="I24">
            <v>1453543.27</v>
          </cell>
          <cell r="J24">
            <v>-1289951.4999999991</v>
          </cell>
          <cell r="K24">
            <v>-2230109.4459999986</v>
          </cell>
          <cell r="L24">
            <v>-960911.87311199866</v>
          </cell>
          <cell r="M24">
            <v>-167917.72071042471</v>
          </cell>
          <cell r="N24">
            <v>17303.073362555355</v>
          </cell>
          <cell r="O24">
            <v>206631.67560325004</v>
          </cell>
          <cell r="P24">
            <v>396975.76795934327</v>
          </cell>
          <cell r="Q24">
            <v>577492.70122401975</v>
          </cell>
          <cell r="R24">
            <v>745150.87318823673</v>
          </cell>
          <cell r="S24">
            <v>896599.45510311052</v>
          </cell>
          <cell r="T24">
            <v>1048972.6217675637</v>
          </cell>
          <cell r="U24">
            <v>1248301.1330787726</v>
          </cell>
          <cell r="V24">
            <v>1464887.6635235716</v>
          </cell>
          <cell r="W24">
            <v>1676279.0561865829</v>
          </cell>
          <cell r="X24">
            <v>1873034.5501909479</v>
          </cell>
          <cell r="Y24">
            <v>2010920.0938551165</v>
          </cell>
          <cell r="Z24">
            <v>2103058.4764579851</v>
          </cell>
          <cell r="AA24">
            <v>2270739.5211043097</v>
          </cell>
          <cell r="AB24">
            <v>2514758.9277720917</v>
          </cell>
          <cell r="AC24">
            <v>2712372.973077856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 t="str">
            <v>F.IX</v>
          </cell>
          <cell r="B25" t="str">
            <v>zdyskontowany dochód</v>
          </cell>
          <cell r="C25">
            <v>66107220.443611741</v>
          </cell>
        </row>
        <row r="26">
          <cell r="A26" t="str">
            <v>F.X</v>
          </cell>
          <cell r="B26" t="str">
            <v>zdyskontowane koszty operacyjne</v>
          </cell>
          <cell r="C26">
            <v>73091113.438451499</v>
          </cell>
        </row>
        <row r="27">
          <cell r="A27" t="str">
            <v>F.XI</v>
          </cell>
          <cell r="B27" t="str">
            <v>zdyskontowana wartość rezydualna</v>
          </cell>
          <cell r="C27">
            <v>2829954.4861228224</v>
          </cell>
        </row>
        <row r="28">
          <cell r="A28" t="str">
            <v>F.XII</v>
          </cell>
          <cell r="B28" t="str">
            <v>DNR = zdyskontowany dochód netto</v>
          </cell>
          <cell r="C28">
            <v>-4153938.5087169353</v>
          </cell>
        </row>
        <row r="30">
          <cell r="B30" t="str">
            <v>Stopa dyskontowa</v>
          </cell>
          <cell r="F30" t="str">
            <v>=</v>
          </cell>
          <cell r="G30">
            <v>0.08</v>
          </cell>
        </row>
        <row r="32">
          <cell r="B32" t="str">
            <v>EE = maksymalne wydatki kwalifikowalne       (DIC-DNR)</v>
          </cell>
          <cell r="F32" t="str">
            <v>=</v>
          </cell>
          <cell r="G32">
            <v>4153938.5087169353</v>
          </cell>
          <cell r="L32" t="str">
            <v>CRpa = maksymalna stopa współfinansowania osi priorytetowej</v>
          </cell>
          <cell r="Q32" t="str">
            <v>=</v>
          </cell>
          <cell r="R32">
            <v>0.75</v>
          </cell>
        </row>
        <row r="34">
          <cell r="B34" t="str">
            <v>R = luka w finansowaniu (EE/DIC)</v>
          </cell>
          <cell r="F34" t="str">
            <v>=</v>
          </cell>
          <cell r="G34">
            <v>0</v>
          </cell>
          <cell r="L34" t="str">
            <v>DA = "decision amount" (EC*R)</v>
          </cell>
          <cell r="Q34" t="str">
            <v>=</v>
          </cell>
          <cell r="R34">
            <v>0</v>
          </cell>
        </row>
        <row r="36">
          <cell r="B36" t="str">
            <v>Koszty kwalifikowalne projektu (EC)</v>
          </cell>
          <cell r="F36" t="str">
            <v>=</v>
          </cell>
          <cell r="G36">
            <v>26056144.872781552</v>
          </cell>
          <cell r="L36" t="str">
            <v>Dotacja UE (DA*CRpa)</v>
          </cell>
          <cell r="Q36" t="str">
            <v>=</v>
          </cell>
          <cell r="R36">
            <v>13028072.436390776</v>
          </cell>
        </row>
        <row r="38">
          <cell r="B38" t="str">
            <v>kwota pierwotnie wnioskowana :</v>
          </cell>
          <cell r="G38">
            <v>13028072.436390776</v>
          </cell>
        </row>
        <row r="40">
          <cell r="B40" t="str">
            <v>różnica (ograniczenie w stosunku do pierwotnych zamierzeń):</v>
          </cell>
          <cell r="G4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E42"/>
  <sheetViews>
    <sheetView showGridLines="0" tabSelected="1" zoomScaleSheetLayoutView="75" workbookViewId="0"/>
  </sheetViews>
  <sheetFormatPr defaultRowHeight="33" customHeight="1"/>
  <cols>
    <col min="1" max="1" width="29.28515625" style="1" customWidth="1"/>
    <col min="2" max="3" width="15.7109375" style="1" customWidth="1"/>
    <col min="4" max="16" width="9.7109375" style="1" customWidth="1"/>
    <col min="17" max="18" width="11.28515625" style="1" customWidth="1"/>
    <col min="19" max="21" width="12.28515625" style="1" customWidth="1"/>
    <col min="22" max="24" width="13.42578125" style="1" customWidth="1"/>
    <col min="25" max="27" width="14.85546875" style="1" customWidth="1"/>
    <col min="28" max="30" width="15.85546875" style="1" customWidth="1"/>
    <col min="31" max="31" width="16.85546875" style="1" customWidth="1"/>
    <col min="32" max="16384" width="9.140625" style="1"/>
  </cols>
  <sheetData>
    <row r="1" spans="1:31" ht="15" customHeight="1" thickBot="1">
      <c r="A1" s="188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4" customHeight="1" thickTop="1" thickBot="1">
      <c r="A2" s="173" t="s">
        <v>271</v>
      </c>
      <c r="B2" s="163" t="s">
        <v>78</v>
      </c>
      <c r="C2" s="164" t="s">
        <v>79</v>
      </c>
      <c r="D2" s="164" t="s">
        <v>80</v>
      </c>
      <c r="E2" s="164" t="s">
        <v>81</v>
      </c>
      <c r="F2" s="164" t="s">
        <v>82</v>
      </c>
      <c r="G2" s="164" t="s">
        <v>83</v>
      </c>
      <c r="H2" s="164" t="s">
        <v>84</v>
      </c>
      <c r="I2" s="164" t="s">
        <v>85</v>
      </c>
      <c r="J2" s="164" t="s">
        <v>86</v>
      </c>
      <c r="K2" s="164" t="s">
        <v>87</v>
      </c>
      <c r="L2" s="164" t="s">
        <v>88</v>
      </c>
      <c r="M2" s="164" t="s">
        <v>89</v>
      </c>
      <c r="N2" s="164" t="s">
        <v>90</v>
      </c>
      <c r="O2" s="164" t="s">
        <v>91</v>
      </c>
      <c r="P2" s="164" t="s">
        <v>92</v>
      </c>
    </row>
    <row r="3" spans="1:31" s="3" customFormat="1" ht="18" customHeight="1" thickTop="1">
      <c r="A3" s="155" t="s">
        <v>270</v>
      </c>
      <c r="B3" s="156"/>
      <c r="C3" s="157"/>
      <c r="D3" s="158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31" s="3" customFormat="1" ht="28.5" customHeight="1">
      <c r="A4" s="28" t="s">
        <v>1</v>
      </c>
      <c r="B4" s="160">
        <v>0.04</v>
      </c>
      <c r="C4" s="160">
        <f>B4</f>
        <v>0.04</v>
      </c>
      <c r="D4" s="160">
        <f t="shared" ref="D4:P4" si="0">C4</f>
        <v>0.04</v>
      </c>
      <c r="E4" s="160">
        <f t="shared" si="0"/>
        <v>0.04</v>
      </c>
      <c r="F4" s="160">
        <f t="shared" si="0"/>
        <v>0.04</v>
      </c>
      <c r="G4" s="160">
        <f t="shared" si="0"/>
        <v>0.04</v>
      </c>
      <c r="H4" s="160">
        <f t="shared" si="0"/>
        <v>0.04</v>
      </c>
      <c r="I4" s="160">
        <f t="shared" si="0"/>
        <v>0.04</v>
      </c>
      <c r="J4" s="160">
        <f t="shared" si="0"/>
        <v>0.04</v>
      </c>
      <c r="K4" s="160">
        <f t="shared" si="0"/>
        <v>0.04</v>
      </c>
      <c r="L4" s="160">
        <f t="shared" si="0"/>
        <v>0.04</v>
      </c>
      <c r="M4" s="160">
        <f t="shared" si="0"/>
        <v>0.04</v>
      </c>
      <c r="N4" s="160">
        <f t="shared" si="0"/>
        <v>0.04</v>
      </c>
      <c r="O4" s="160">
        <f t="shared" si="0"/>
        <v>0.04</v>
      </c>
      <c r="P4" s="160">
        <f t="shared" si="0"/>
        <v>0.04</v>
      </c>
    </row>
    <row r="5" spans="1:31" s="3" customFormat="1" ht="28.5" customHeight="1">
      <c r="A5" s="46" t="s">
        <v>2</v>
      </c>
      <c r="B5" s="161">
        <v>0.19</v>
      </c>
      <c r="C5" s="161">
        <v>0.19</v>
      </c>
      <c r="D5" s="161">
        <v>0.19</v>
      </c>
      <c r="E5" s="162">
        <f>D5</f>
        <v>0.19</v>
      </c>
      <c r="F5" s="162">
        <f t="shared" ref="F5:P5" si="1">E5</f>
        <v>0.19</v>
      </c>
      <c r="G5" s="162">
        <f t="shared" si="1"/>
        <v>0.19</v>
      </c>
      <c r="H5" s="162">
        <f t="shared" si="1"/>
        <v>0.19</v>
      </c>
      <c r="I5" s="162">
        <f t="shared" si="1"/>
        <v>0.19</v>
      </c>
      <c r="J5" s="162">
        <f t="shared" si="1"/>
        <v>0.19</v>
      </c>
      <c r="K5" s="162">
        <f t="shared" si="1"/>
        <v>0.19</v>
      </c>
      <c r="L5" s="162">
        <f t="shared" si="1"/>
        <v>0.19</v>
      </c>
      <c r="M5" s="162">
        <f t="shared" si="1"/>
        <v>0.19</v>
      </c>
      <c r="N5" s="162">
        <f t="shared" si="1"/>
        <v>0.19</v>
      </c>
      <c r="O5" s="162">
        <f t="shared" si="1"/>
        <v>0.19</v>
      </c>
      <c r="P5" s="162">
        <f t="shared" si="1"/>
        <v>0.19</v>
      </c>
    </row>
    <row r="6" spans="1:31" ht="21.75" customHeight="1">
      <c r="A6" s="45"/>
      <c r="B6" s="455"/>
      <c r="C6" s="45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31" ht="18.75" customHeight="1" thickBot="1">
      <c r="A7" s="165"/>
      <c r="B7" s="166"/>
      <c r="C7" s="16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31" ht="24" customHeight="1" thickTop="1" thickBot="1">
      <c r="A8" s="176" t="s">
        <v>272</v>
      </c>
      <c r="B8" s="177"/>
      <c r="C8" s="178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31" ht="30" customHeight="1" thickTop="1">
      <c r="A9" s="167" t="s">
        <v>12</v>
      </c>
      <c r="B9" s="168" t="s">
        <v>32</v>
      </c>
      <c r="C9" s="168" t="s">
        <v>126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31" ht="18.75" customHeight="1">
      <c r="A10" s="409"/>
      <c r="B10" s="189"/>
      <c r="C10" s="18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31" ht="18.75" customHeight="1">
      <c r="A11" s="409"/>
      <c r="B11" s="189"/>
      <c r="C11" s="18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31" ht="18.75" customHeight="1">
      <c r="A12" s="409"/>
      <c r="B12" s="189"/>
      <c r="C12" s="18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31" ht="18.75" customHeight="1">
      <c r="A13" s="409"/>
      <c r="B13" s="189"/>
      <c r="C13" s="189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31" ht="18.75" customHeight="1">
      <c r="A14" s="410"/>
      <c r="B14" s="189"/>
      <c r="C14" s="18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31" ht="18.75" customHeight="1">
      <c r="A15" s="410"/>
      <c r="B15" s="189"/>
      <c r="C15" s="18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31" ht="18.75" customHeight="1" thickBot="1">
      <c r="A16" s="169"/>
      <c r="B16" s="170"/>
      <c r="C16" s="171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31" ht="24" customHeight="1" thickTop="1" thickBot="1">
      <c r="A17" s="179" t="s">
        <v>31</v>
      </c>
      <c r="B17" s="180"/>
      <c r="C17" s="181"/>
      <c r="D17" s="2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9.5" customHeight="1" thickTop="1">
      <c r="A18" s="167" t="s">
        <v>12</v>
      </c>
      <c r="B18" s="172" t="s">
        <v>3</v>
      </c>
      <c r="C18" s="172" t="s">
        <v>93</v>
      </c>
      <c r="D18" s="2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9.5" customHeight="1">
      <c r="A19" s="41" t="s">
        <v>98</v>
      </c>
      <c r="B19" s="190"/>
      <c r="C19" s="41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9.5" customHeight="1">
      <c r="A20" s="192" t="s">
        <v>70</v>
      </c>
      <c r="B20" s="190"/>
      <c r="C20" s="41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9.5" customHeight="1">
      <c r="A21" s="192" t="s">
        <v>71</v>
      </c>
      <c r="B21" s="190"/>
      <c r="C21" s="4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9.5" customHeight="1">
      <c r="A22" s="192" t="s">
        <v>72</v>
      </c>
      <c r="B22" s="190"/>
      <c r="C22" s="4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9.5" customHeight="1">
      <c r="A23" s="192" t="s">
        <v>94</v>
      </c>
      <c r="B23" s="190"/>
      <c r="C23" s="41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9.5" customHeight="1">
      <c r="A24" s="41" t="s">
        <v>99</v>
      </c>
      <c r="B24" s="190"/>
      <c r="C24" s="41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19.5" customHeight="1">
      <c r="A25" s="41" t="s">
        <v>100</v>
      </c>
      <c r="B25" s="190"/>
      <c r="C25" s="4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9.5" customHeight="1">
      <c r="A26" s="41" t="s">
        <v>101</v>
      </c>
      <c r="B26" s="190"/>
      <c r="C26" s="41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9.5" customHeight="1">
      <c r="A27" s="41" t="s">
        <v>102</v>
      </c>
      <c r="B27" s="190"/>
      <c r="C27" s="41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9.5" customHeight="1">
      <c r="A28" s="192" t="s">
        <v>70</v>
      </c>
      <c r="B28" s="190"/>
      <c r="C28" s="41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9.5" customHeight="1">
      <c r="A29" s="192" t="s">
        <v>71</v>
      </c>
      <c r="B29" s="190"/>
      <c r="C29" s="41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9.5" customHeight="1">
      <c r="A30" s="192" t="s">
        <v>72</v>
      </c>
      <c r="B30" s="190"/>
      <c r="C30" s="41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9.5" customHeight="1">
      <c r="A31" s="41" t="s">
        <v>103</v>
      </c>
      <c r="B31" s="190"/>
      <c r="C31" s="41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9.5" customHeight="1">
      <c r="A32" s="192" t="s">
        <v>70</v>
      </c>
      <c r="B32" s="190"/>
      <c r="C32" s="41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9.5" customHeight="1">
      <c r="A33" s="192" t="s">
        <v>71</v>
      </c>
      <c r="B33" s="190"/>
      <c r="C33" s="41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9.5" customHeight="1">
      <c r="A34" s="192" t="s">
        <v>72</v>
      </c>
      <c r="B34" s="190"/>
      <c r="C34" s="41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9.5" customHeight="1">
      <c r="A35" s="193" t="s">
        <v>95</v>
      </c>
      <c r="B35" s="191"/>
      <c r="C35" s="412"/>
    </row>
    <row r="36" spans="1:31" ht="33" customHeight="1" thickBot="1">
      <c r="A36" s="174"/>
      <c r="B36" s="174"/>
      <c r="C36" s="174"/>
    </row>
    <row r="37" spans="1:31" ht="33" customHeight="1" thickTop="1" thickBot="1">
      <c r="A37" s="182" t="s">
        <v>96</v>
      </c>
      <c r="B37" s="183"/>
      <c r="C37" s="184"/>
      <c r="D37" s="175"/>
    </row>
    <row r="38" spans="1:31" ht="33" customHeight="1" thickTop="1">
      <c r="A38" s="453" t="s">
        <v>12</v>
      </c>
      <c r="B38" s="453" t="s">
        <v>3</v>
      </c>
      <c r="C38" s="185" t="s">
        <v>0</v>
      </c>
    </row>
    <row r="39" spans="1:31" ht="33" customHeight="1">
      <c r="A39" s="454"/>
      <c r="B39" s="454"/>
      <c r="C39" s="186" t="s">
        <v>78</v>
      </c>
    </row>
    <row r="40" spans="1:31" ht="33" customHeight="1">
      <c r="A40" s="187" t="s">
        <v>4</v>
      </c>
      <c r="B40" s="47" t="s">
        <v>5</v>
      </c>
      <c r="C40" s="194"/>
    </row>
    <row r="41" spans="1:31" ht="33" customHeight="1">
      <c r="A41" s="187" t="s">
        <v>6</v>
      </c>
      <c r="B41" s="47" t="s">
        <v>5</v>
      </c>
      <c r="C41" s="194"/>
    </row>
    <row r="42" spans="1:31" ht="33" customHeight="1">
      <c r="A42" s="187" t="s">
        <v>7</v>
      </c>
      <c r="B42" s="47" t="s">
        <v>5</v>
      </c>
      <c r="C42" s="194"/>
    </row>
  </sheetData>
  <sheetProtection selectLockedCells="1" selectUnlockedCells="1"/>
  <mergeCells count="3">
    <mergeCell ref="A38:A39"/>
    <mergeCell ref="B38:B39"/>
    <mergeCell ref="B6:C6"/>
  </mergeCells>
  <printOptions horizontalCentered="1"/>
  <pageMargins left="0.31527777777777777" right="0.31527777777777777" top="0.74861111111111112" bottom="0.55138888888888893" header="0.31527777777777777" footer="0.31527777777777777"/>
  <pageSetup paperSize="9" firstPageNumber="0" orientation="landscape" horizontalDpi="300" verticalDpi="300" r:id="rId1"/>
  <headerFooter alignWithMargins="0">
    <oddHeader>&amp;R&amp;8&amp;F/&amp;A</oddHeader>
    <oddFooter>&amp;L&amp;8&amp;Z&amp;F/&amp;D/&amp;T&amp;R&amp;P/&amp;N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X503"/>
  <sheetViews>
    <sheetView showGridLines="0" zoomScaleNormal="100" workbookViewId="0"/>
  </sheetViews>
  <sheetFormatPr defaultColWidth="8.7109375" defaultRowHeight="12.75"/>
  <cols>
    <col min="1" max="1" width="49.42578125" style="5" customWidth="1"/>
    <col min="2" max="17" width="13.7109375" style="5" customWidth="1"/>
    <col min="18" max="18" width="17.7109375" style="5" customWidth="1"/>
    <col min="19" max="19" width="14.5703125" style="5" customWidth="1"/>
    <col min="20" max="20" width="12.28515625" style="5" customWidth="1"/>
    <col min="21" max="21" width="12.7109375" style="4" customWidth="1"/>
    <col min="22" max="75" width="8.7109375" style="4"/>
    <col min="76" max="16384" width="8.7109375" style="5"/>
  </cols>
  <sheetData>
    <row r="2" spans="1:75" ht="25.5" customHeight="1">
      <c r="A2" s="280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20"/>
    </row>
    <row r="3" spans="1:75" ht="15.75">
      <c r="A3" s="5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20"/>
    </row>
    <row r="4" spans="1:75" ht="13.5" customHeight="1">
      <c r="A4" s="228"/>
      <c r="B4" s="461" t="s">
        <v>78</v>
      </c>
      <c r="C4" s="461"/>
      <c r="D4" s="461"/>
      <c r="E4" s="462"/>
      <c r="F4" s="463" t="s">
        <v>79</v>
      </c>
      <c r="G4" s="463"/>
      <c r="H4" s="463"/>
      <c r="I4" s="464"/>
      <c r="J4" s="465" t="s">
        <v>80</v>
      </c>
      <c r="K4" s="466"/>
      <c r="L4" s="466"/>
      <c r="M4" s="467"/>
      <c r="N4" s="457" t="s">
        <v>81</v>
      </c>
      <c r="O4" s="457"/>
      <c r="P4" s="457"/>
      <c r="Q4" s="458"/>
      <c r="R4" s="236"/>
    </row>
    <row r="5" spans="1:75" s="1" customFormat="1" ht="15" customHeight="1">
      <c r="A5" s="247" t="s">
        <v>12</v>
      </c>
      <c r="B5" s="247" t="s">
        <v>74</v>
      </c>
      <c r="C5" s="247" t="s">
        <v>75</v>
      </c>
      <c r="D5" s="247" t="s">
        <v>76</v>
      </c>
      <c r="E5" s="248" t="s">
        <v>77</v>
      </c>
      <c r="F5" s="249" t="s">
        <v>74</v>
      </c>
      <c r="G5" s="247" t="s">
        <v>75</v>
      </c>
      <c r="H5" s="247" t="s">
        <v>76</v>
      </c>
      <c r="I5" s="248" t="s">
        <v>77</v>
      </c>
      <c r="J5" s="249" t="s">
        <v>74</v>
      </c>
      <c r="K5" s="247" t="s">
        <v>75</v>
      </c>
      <c r="L5" s="247" t="s">
        <v>76</v>
      </c>
      <c r="M5" s="248" t="s">
        <v>77</v>
      </c>
      <c r="N5" s="249" t="s">
        <v>74</v>
      </c>
      <c r="O5" s="247" t="s">
        <v>75</v>
      </c>
      <c r="P5" s="247" t="s">
        <v>76</v>
      </c>
      <c r="Q5" s="250" t="s">
        <v>77</v>
      </c>
      <c r="R5" s="249" t="s">
        <v>11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</row>
    <row r="6" spans="1:75" ht="15" customHeight="1">
      <c r="A6" s="103" t="s">
        <v>106</v>
      </c>
      <c r="B6" s="104"/>
      <c r="C6" s="104"/>
      <c r="D6" s="104"/>
      <c r="E6" s="237"/>
      <c r="F6" s="229"/>
      <c r="G6" s="104"/>
      <c r="H6" s="104"/>
      <c r="I6" s="237"/>
      <c r="J6" s="229"/>
      <c r="K6" s="104"/>
      <c r="L6" s="104"/>
      <c r="M6" s="237"/>
      <c r="N6" s="229"/>
      <c r="O6" s="104"/>
      <c r="P6" s="104"/>
      <c r="Q6" s="230"/>
      <c r="R6" s="235"/>
    </row>
    <row r="7" spans="1:75" s="1" customFormat="1" ht="15" customHeight="1">
      <c r="A7" s="403" t="s">
        <v>281</v>
      </c>
      <c r="B7" s="202">
        <f>B8+B9</f>
        <v>0</v>
      </c>
      <c r="C7" s="202">
        <f t="shared" ref="C7:Q7" si="0">C8+C9</f>
        <v>0</v>
      </c>
      <c r="D7" s="202">
        <f t="shared" si="0"/>
        <v>0</v>
      </c>
      <c r="E7" s="274">
        <f t="shared" si="0"/>
        <v>0</v>
      </c>
      <c r="F7" s="231">
        <f t="shared" si="0"/>
        <v>0</v>
      </c>
      <c r="G7" s="202">
        <f t="shared" si="0"/>
        <v>0</v>
      </c>
      <c r="H7" s="202">
        <f t="shared" si="0"/>
        <v>0</v>
      </c>
      <c r="I7" s="274">
        <f t="shared" si="0"/>
        <v>0</v>
      </c>
      <c r="J7" s="231">
        <f t="shared" si="0"/>
        <v>0</v>
      </c>
      <c r="K7" s="202">
        <f t="shared" si="0"/>
        <v>0</v>
      </c>
      <c r="L7" s="202">
        <f t="shared" si="0"/>
        <v>0</v>
      </c>
      <c r="M7" s="274">
        <f t="shared" si="0"/>
        <v>0</v>
      </c>
      <c r="N7" s="231">
        <f t="shared" si="0"/>
        <v>0</v>
      </c>
      <c r="O7" s="202">
        <f t="shared" si="0"/>
        <v>0</v>
      </c>
      <c r="P7" s="202">
        <f t="shared" si="0"/>
        <v>0</v>
      </c>
      <c r="Q7" s="232">
        <f t="shared" si="0"/>
        <v>0</v>
      </c>
      <c r="R7" s="231">
        <f>ROUND(SUM(R8,R9),2)</f>
        <v>0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</row>
    <row r="8" spans="1:75" s="1" customFormat="1" ht="15" customHeight="1">
      <c r="A8" s="22" t="s">
        <v>107</v>
      </c>
      <c r="B8" s="251"/>
      <c r="C8" s="251"/>
      <c r="D8" s="251"/>
      <c r="E8" s="252"/>
      <c r="F8" s="253"/>
      <c r="G8" s="251"/>
      <c r="H8" s="251"/>
      <c r="I8" s="252"/>
      <c r="J8" s="253"/>
      <c r="K8" s="251"/>
      <c r="L8" s="251"/>
      <c r="M8" s="252"/>
      <c r="N8" s="253"/>
      <c r="O8" s="251"/>
      <c r="P8" s="251"/>
      <c r="Q8" s="254"/>
      <c r="R8" s="255">
        <f>ROUND(SUM(B8:Q8),2)</f>
        <v>0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</row>
    <row r="9" spans="1:75" s="1" customFormat="1" ht="15" customHeight="1">
      <c r="A9" s="22" t="s">
        <v>108</v>
      </c>
      <c r="B9" s="251"/>
      <c r="C9" s="251"/>
      <c r="D9" s="251"/>
      <c r="E9" s="252"/>
      <c r="F9" s="253"/>
      <c r="G9" s="251"/>
      <c r="H9" s="251"/>
      <c r="I9" s="252"/>
      <c r="J9" s="253"/>
      <c r="K9" s="251"/>
      <c r="L9" s="251"/>
      <c r="M9" s="252"/>
      <c r="N9" s="253"/>
      <c r="O9" s="251"/>
      <c r="P9" s="251"/>
      <c r="Q9" s="254"/>
      <c r="R9" s="255">
        <f>ROUND(SUM(B9:Q9),2)</f>
        <v>0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</row>
    <row r="10" spans="1:75" s="1" customFormat="1" ht="15" customHeight="1">
      <c r="A10" s="201" t="s">
        <v>261</v>
      </c>
      <c r="B10" s="202">
        <f t="shared" ref="B10:H10" si="1">SUM(B11:B12)</f>
        <v>0</v>
      </c>
      <c r="C10" s="202">
        <f t="shared" si="1"/>
        <v>0</v>
      </c>
      <c r="D10" s="202">
        <f t="shared" si="1"/>
        <v>0</v>
      </c>
      <c r="E10" s="274">
        <f t="shared" si="1"/>
        <v>0</v>
      </c>
      <c r="F10" s="231">
        <f t="shared" si="1"/>
        <v>0</v>
      </c>
      <c r="G10" s="202">
        <f t="shared" si="1"/>
        <v>0</v>
      </c>
      <c r="H10" s="202">
        <f t="shared" si="1"/>
        <v>0</v>
      </c>
      <c r="I10" s="274">
        <f>SUM(I11:I12)</f>
        <v>0</v>
      </c>
      <c r="J10" s="231">
        <f>SUM(J11:J12)</f>
        <v>0</v>
      </c>
      <c r="K10" s="202">
        <f>SUM(K11:K12)</f>
        <v>0</v>
      </c>
      <c r="L10" s="202">
        <f>SUM(L11:L12)</f>
        <v>0</v>
      </c>
      <c r="M10" s="274">
        <f>SUM(M11:M12)</f>
        <v>0</v>
      </c>
      <c r="N10" s="231">
        <f t="shared" ref="N10:Q10" si="2">SUM(N11:N12)</f>
        <v>0</v>
      </c>
      <c r="O10" s="202">
        <f t="shared" si="2"/>
        <v>0</v>
      </c>
      <c r="P10" s="202">
        <f t="shared" si="2"/>
        <v>0</v>
      </c>
      <c r="Q10" s="232">
        <f t="shared" si="2"/>
        <v>0</v>
      </c>
      <c r="R10" s="231">
        <f>ROUND(SUM(R11:R12),2)</f>
        <v>0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</row>
    <row r="11" spans="1:75" s="1" customFormat="1" ht="15" customHeight="1">
      <c r="A11" s="22" t="s">
        <v>107</v>
      </c>
      <c r="B11" s="251"/>
      <c r="C11" s="251"/>
      <c r="D11" s="251"/>
      <c r="E11" s="252"/>
      <c r="F11" s="253"/>
      <c r="G11" s="251"/>
      <c r="H11" s="251"/>
      <c r="I11" s="252"/>
      <c r="J11" s="253"/>
      <c r="K11" s="251"/>
      <c r="L11" s="251"/>
      <c r="M11" s="252"/>
      <c r="N11" s="253"/>
      <c r="O11" s="251"/>
      <c r="P11" s="251"/>
      <c r="Q11" s="254"/>
      <c r="R11" s="255">
        <f>ROUND(SUM(B11:Q11),2)</f>
        <v>0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</row>
    <row r="12" spans="1:75" s="1" customFormat="1" ht="15" customHeight="1">
      <c r="A12" s="22" t="s">
        <v>108</v>
      </c>
      <c r="B12" s="251"/>
      <c r="C12" s="251"/>
      <c r="D12" s="251"/>
      <c r="E12" s="252"/>
      <c r="F12" s="253"/>
      <c r="G12" s="251"/>
      <c r="H12" s="251"/>
      <c r="I12" s="252"/>
      <c r="J12" s="253"/>
      <c r="K12" s="251"/>
      <c r="L12" s="251"/>
      <c r="M12" s="252"/>
      <c r="N12" s="253"/>
      <c r="O12" s="251"/>
      <c r="P12" s="251"/>
      <c r="Q12" s="254"/>
      <c r="R12" s="255">
        <f>ROUND(SUM(B12:Q12),2)</f>
        <v>0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</row>
    <row r="13" spans="1:75" s="1" customFormat="1" ht="15" customHeight="1">
      <c r="A13" s="403" t="s">
        <v>262</v>
      </c>
      <c r="B13" s="202">
        <f t="shared" ref="B13:Q13" si="3">SUM(B14:B15)</f>
        <v>0</v>
      </c>
      <c r="C13" s="202">
        <f t="shared" si="3"/>
        <v>0</v>
      </c>
      <c r="D13" s="202">
        <f t="shared" si="3"/>
        <v>0</v>
      </c>
      <c r="E13" s="274">
        <f t="shared" si="3"/>
        <v>0</v>
      </c>
      <c r="F13" s="231">
        <f t="shared" si="3"/>
        <v>0</v>
      </c>
      <c r="G13" s="202">
        <f t="shared" si="3"/>
        <v>0</v>
      </c>
      <c r="H13" s="202">
        <f t="shared" si="3"/>
        <v>0</v>
      </c>
      <c r="I13" s="274">
        <f t="shared" si="3"/>
        <v>0</v>
      </c>
      <c r="J13" s="231">
        <f t="shared" si="3"/>
        <v>0</v>
      </c>
      <c r="K13" s="202">
        <f t="shared" si="3"/>
        <v>0</v>
      </c>
      <c r="L13" s="202">
        <f t="shared" si="3"/>
        <v>0</v>
      </c>
      <c r="M13" s="274">
        <f t="shared" si="3"/>
        <v>0</v>
      </c>
      <c r="N13" s="231">
        <f t="shared" si="3"/>
        <v>0</v>
      </c>
      <c r="O13" s="202">
        <f t="shared" si="3"/>
        <v>0</v>
      </c>
      <c r="P13" s="202">
        <f t="shared" si="3"/>
        <v>0</v>
      </c>
      <c r="Q13" s="232">
        <f t="shared" si="3"/>
        <v>0</v>
      </c>
      <c r="R13" s="231">
        <f>ROUND(SUM(R14:R15),2)</f>
        <v>0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</row>
    <row r="14" spans="1:75" s="1" customFormat="1" ht="15" customHeight="1">
      <c r="A14" s="22" t="s">
        <v>107</v>
      </c>
      <c r="B14" s="251"/>
      <c r="C14" s="251"/>
      <c r="D14" s="251"/>
      <c r="E14" s="252"/>
      <c r="F14" s="253"/>
      <c r="G14" s="251"/>
      <c r="H14" s="251"/>
      <c r="I14" s="252"/>
      <c r="J14" s="253"/>
      <c r="K14" s="251"/>
      <c r="L14" s="251"/>
      <c r="M14" s="252"/>
      <c r="N14" s="253"/>
      <c r="O14" s="251"/>
      <c r="P14" s="251"/>
      <c r="Q14" s="254"/>
      <c r="R14" s="255">
        <f>ROUND(SUM(B14:Q14),2)</f>
        <v>0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</row>
    <row r="15" spans="1:75" s="1" customFormat="1" ht="15" customHeight="1">
      <c r="A15" s="22" t="s">
        <v>108</v>
      </c>
      <c r="B15" s="251"/>
      <c r="C15" s="251"/>
      <c r="D15" s="251"/>
      <c r="E15" s="252"/>
      <c r="F15" s="253"/>
      <c r="G15" s="251"/>
      <c r="H15" s="251"/>
      <c r="I15" s="252"/>
      <c r="J15" s="253"/>
      <c r="K15" s="251"/>
      <c r="L15" s="251"/>
      <c r="M15" s="252"/>
      <c r="N15" s="253"/>
      <c r="O15" s="251"/>
      <c r="P15" s="251"/>
      <c r="Q15" s="254"/>
      <c r="R15" s="255">
        <f>ROUND(SUM(B15:Q15),2)</f>
        <v>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</row>
    <row r="16" spans="1:75" s="1" customFormat="1" ht="15" customHeight="1">
      <c r="A16" s="201" t="s">
        <v>263</v>
      </c>
      <c r="B16" s="202">
        <f t="shared" ref="B16:Q16" si="4">SUM(B17:B18)</f>
        <v>0</v>
      </c>
      <c r="C16" s="202">
        <f t="shared" si="4"/>
        <v>0</v>
      </c>
      <c r="D16" s="202">
        <f t="shared" si="4"/>
        <v>0</v>
      </c>
      <c r="E16" s="274">
        <f t="shared" si="4"/>
        <v>0</v>
      </c>
      <c r="F16" s="231">
        <f t="shared" si="4"/>
        <v>0</v>
      </c>
      <c r="G16" s="202">
        <f t="shared" si="4"/>
        <v>0</v>
      </c>
      <c r="H16" s="202">
        <f t="shared" si="4"/>
        <v>0</v>
      </c>
      <c r="I16" s="274">
        <f t="shared" si="4"/>
        <v>0</v>
      </c>
      <c r="J16" s="231">
        <f t="shared" si="4"/>
        <v>0</v>
      </c>
      <c r="K16" s="202">
        <f t="shared" si="4"/>
        <v>0</v>
      </c>
      <c r="L16" s="202">
        <f t="shared" si="4"/>
        <v>0</v>
      </c>
      <c r="M16" s="274">
        <f t="shared" si="4"/>
        <v>0</v>
      </c>
      <c r="N16" s="231">
        <f t="shared" si="4"/>
        <v>0</v>
      </c>
      <c r="O16" s="202">
        <f t="shared" si="4"/>
        <v>0</v>
      </c>
      <c r="P16" s="202">
        <f t="shared" si="4"/>
        <v>0</v>
      </c>
      <c r="Q16" s="232">
        <f t="shared" si="4"/>
        <v>0</v>
      </c>
      <c r="R16" s="231">
        <f>ROUND(SUM(R17:R18),2)</f>
        <v>0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</row>
    <row r="17" spans="1:75" s="1" customFormat="1" ht="15" customHeight="1">
      <c r="A17" s="22" t="s">
        <v>107</v>
      </c>
      <c r="B17" s="251"/>
      <c r="C17" s="251"/>
      <c r="D17" s="251"/>
      <c r="E17" s="252"/>
      <c r="F17" s="253"/>
      <c r="G17" s="251"/>
      <c r="H17" s="251"/>
      <c r="I17" s="252"/>
      <c r="J17" s="253"/>
      <c r="K17" s="251"/>
      <c r="L17" s="251"/>
      <c r="M17" s="252"/>
      <c r="N17" s="253"/>
      <c r="O17" s="251"/>
      <c r="P17" s="251"/>
      <c r="Q17" s="254"/>
      <c r="R17" s="255">
        <f>ROUND(SUM(B17:Q17),2)</f>
        <v>0</v>
      </c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</row>
    <row r="18" spans="1:75" s="1" customFormat="1" ht="15" customHeight="1">
      <c r="A18" s="22" t="s">
        <v>108</v>
      </c>
      <c r="B18" s="251"/>
      <c r="C18" s="251"/>
      <c r="D18" s="251"/>
      <c r="E18" s="252"/>
      <c r="F18" s="253"/>
      <c r="G18" s="251"/>
      <c r="H18" s="251"/>
      <c r="I18" s="252"/>
      <c r="J18" s="253"/>
      <c r="K18" s="251"/>
      <c r="L18" s="251"/>
      <c r="M18" s="252"/>
      <c r="N18" s="253"/>
      <c r="O18" s="251"/>
      <c r="P18" s="251"/>
      <c r="Q18" s="254"/>
      <c r="R18" s="255">
        <f>ROUND(SUM(B18:Q18),2)</f>
        <v>0</v>
      </c>
      <c r="S18" s="256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</row>
    <row r="19" spans="1:75" s="1" customFormat="1" ht="15" customHeight="1">
      <c r="A19" s="403" t="s">
        <v>264</v>
      </c>
      <c r="B19" s="202">
        <f>SUM(B20:B21)</f>
        <v>0</v>
      </c>
      <c r="C19" s="202">
        <f t="shared" ref="C19:Q19" si="5">SUM(C20:C21)</f>
        <v>0</v>
      </c>
      <c r="D19" s="202">
        <f t="shared" si="5"/>
        <v>0</v>
      </c>
      <c r="E19" s="274">
        <f t="shared" si="5"/>
        <v>0</v>
      </c>
      <c r="F19" s="231">
        <f t="shared" si="5"/>
        <v>0</v>
      </c>
      <c r="G19" s="202">
        <f t="shared" si="5"/>
        <v>0</v>
      </c>
      <c r="H19" s="202">
        <f t="shared" si="5"/>
        <v>0</v>
      </c>
      <c r="I19" s="274">
        <f t="shared" si="5"/>
        <v>0</v>
      </c>
      <c r="J19" s="231">
        <f t="shared" si="5"/>
        <v>0</v>
      </c>
      <c r="K19" s="202">
        <f t="shared" si="5"/>
        <v>0</v>
      </c>
      <c r="L19" s="202">
        <f t="shared" si="5"/>
        <v>0</v>
      </c>
      <c r="M19" s="274">
        <f t="shared" si="5"/>
        <v>0</v>
      </c>
      <c r="N19" s="231">
        <f t="shared" si="5"/>
        <v>0</v>
      </c>
      <c r="O19" s="202">
        <f t="shared" si="5"/>
        <v>0</v>
      </c>
      <c r="P19" s="202">
        <f t="shared" si="5"/>
        <v>0</v>
      </c>
      <c r="Q19" s="232">
        <f t="shared" si="5"/>
        <v>0</v>
      </c>
      <c r="R19" s="231">
        <f>ROUND(SUM(R20:R21),2)</f>
        <v>0</v>
      </c>
      <c r="S19" s="25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</row>
    <row r="20" spans="1:75" s="1" customFormat="1" ht="15" customHeight="1">
      <c r="A20" s="22" t="s">
        <v>107</v>
      </c>
      <c r="B20" s="251"/>
      <c r="C20" s="251"/>
      <c r="D20" s="251"/>
      <c r="E20" s="252"/>
      <c r="F20" s="253"/>
      <c r="G20" s="251"/>
      <c r="H20" s="251"/>
      <c r="I20" s="252"/>
      <c r="J20" s="253"/>
      <c r="K20" s="251"/>
      <c r="L20" s="251"/>
      <c r="M20" s="252"/>
      <c r="N20" s="253"/>
      <c r="O20" s="251"/>
      <c r="P20" s="251"/>
      <c r="Q20" s="254"/>
      <c r="R20" s="255">
        <f>ROUND(SUM(B20:Q20),2)</f>
        <v>0</v>
      </c>
      <c r="S20" s="25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</row>
    <row r="21" spans="1:75" s="1" customFormat="1" ht="15" customHeight="1">
      <c r="A21" s="22" t="s">
        <v>108</v>
      </c>
      <c r="B21" s="251"/>
      <c r="C21" s="251"/>
      <c r="D21" s="251"/>
      <c r="E21" s="252"/>
      <c r="F21" s="253"/>
      <c r="G21" s="251"/>
      <c r="H21" s="251"/>
      <c r="I21" s="252"/>
      <c r="J21" s="253"/>
      <c r="K21" s="251"/>
      <c r="L21" s="251"/>
      <c r="M21" s="252"/>
      <c r="N21" s="253"/>
      <c r="O21" s="251"/>
      <c r="P21" s="251"/>
      <c r="Q21" s="254"/>
      <c r="R21" s="255">
        <f>ROUND(SUM(B21:Q21),2)</f>
        <v>0</v>
      </c>
      <c r="S21" s="25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</row>
    <row r="22" spans="1:75" s="1" customFormat="1" ht="15" customHeight="1">
      <c r="A22" s="201" t="s">
        <v>265</v>
      </c>
      <c r="B22" s="202">
        <f>SUM(B23:B24)</f>
        <v>0</v>
      </c>
      <c r="C22" s="202">
        <f t="shared" ref="C22:Q22" si="6">SUM(C23:C24)</f>
        <v>0</v>
      </c>
      <c r="D22" s="202">
        <f t="shared" si="6"/>
        <v>0</v>
      </c>
      <c r="E22" s="274">
        <f t="shared" si="6"/>
        <v>0</v>
      </c>
      <c r="F22" s="231">
        <f t="shared" si="6"/>
        <v>0</v>
      </c>
      <c r="G22" s="202">
        <f t="shared" si="6"/>
        <v>0</v>
      </c>
      <c r="H22" s="202">
        <f t="shared" si="6"/>
        <v>0</v>
      </c>
      <c r="I22" s="274">
        <f t="shared" si="6"/>
        <v>0</v>
      </c>
      <c r="J22" s="231">
        <f t="shared" si="6"/>
        <v>0</v>
      </c>
      <c r="K22" s="202">
        <f t="shared" si="6"/>
        <v>0</v>
      </c>
      <c r="L22" s="202">
        <f t="shared" si="6"/>
        <v>0</v>
      </c>
      <c r="M22" s="274">
        <f t="shared" si="6"/>
        <v>0</v>
      </c>
      <c r="N22" s="231">
        <f t="shared" si="6"/>
        <v>0</v>
      </c>
      <c r="O22" s="202">
        <f t="shared" si="6"/>
        <v>0</v>
      </c>
      <c r="P22" s="202">
        <f t="shared" si="6"/>
        <v>0</v>
      </c>
      <c r="Q22" s="232">
        <f t="shared" si="6"/>
        <v>0</v>
      </c>
      <c r="R22" s="231">
        <f>ROUND(SUM(R23:R24),2)</f>
        <v>0</v>
      </c>
      <c r="S22" s="256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</row>
    <row r="23" spans="1:75" s="1" customFormat="1" ht="15" customHeight="1">
      <c r="A23" s="22" t="s">
        <v>107</v>
      </c>
      <c r="B23" s="251"/>
      <c r="C23" s="251"/>
      <c r="D23" s="251"/>
      <c r="E23" s="252"/>
      <c r="F23" s="253"/>
      <c r="G23" s="251"/>
      <c r="H23" s="251"/>
      <c r="I23" s="252"/>
      <c r="J23" s="253"/>
      <c r="K23" s="251"/>
      <c r="L23" s="251"/>
      <c r="M23" s="252"/>
      <c r="N23" s="253"/>
      <c r="O23" s="251"/>
      <c r="P23" s="251"/>
      <c r="Q23" s="254"/>
      <c r="R23" s="255">
        <f>ROUND(SUM(B23:Q23),2)</f>
        <v>0</v>
      </c>
      <c r="S23" s="256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</row>
    <row r="24" spans="1:75" s="1" customFormat="1" ht="15" customHeight="1">
      <c r="A24" s="22" t="s">
        <v>108</v>
      </c>
      <c r="B24" s="251"/>
      <c r="C24" s="251"/>
      <c r="D24" s="251"/>
      <c r="E24" s="252"/>
      <c r="F24" s="253"/>
      <c r="G24" s="251"/>
      <c r="H24" s="251"/>
      <c r="I24" s="252"/>
      <c r="J24" s="253"/>
      <c r="K24" s="251"/>
      <c r="L24" s="251"/>
      <c r="M24" s="252"/>
      <c r="N24" s="253"/>
      <c r="O24" s="251"/>
      <c r="P24" s="251"/>
      <c r="Q24" s="254"/>
      <c r="R24" s="255">
        <f>ROUND(SUM(B24:Q24),2)</f>
        <v>0</v>
      </c>
      <c r="S24" s="256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</row>
    <row r="25" spans="1:75" s="1" customFormat="1" ht="15" customHeight="1">
      <c r="A25" s="201" t="s">
        <v>266</v>
      </c>
      <c r="B25" s="202">
        <f>SUM(B26:B27)</f>
        <v>0</v>
      </c>
      <c r="C25" s="202">
        <f t="shared" ref="C25:Q25" si="7">SUM(C26:C27)</f>
        <v>0</v>
      </c>
      <c r="D25" s="202">
        <f t="shared" si="7"/>
        <v>0</v>
      </c>
      <c r="E25" s="274">
        <f t="shared" si="7"/>
        <v>0</v>
      </c>
      <c r="F25" s="231">
        <f t="shared" si="7"/>
        <v>0</v>
      </c>
      <c r="G25" s="202">
        <f t="shared" si="7"/>
        <v>0</v>
      </c>
      <c r="H25" s="202">
        <f t="shared" si="7"/>
        <v>0</v>
      </c>
      <c r="I25" s="274">
        <f t="shared" si="7"/>
        <v>0</v>
      </c>
      <c r="J25" s="231">
        <f t="shared" si="7"/>
        <v>0</v>
      </c>
      <c r="K25" s="202">
        <f t="shared" si="7"/>
        <v>0</v>
      </c>
      <c r="L25" s="202">
        <f t="shared" si="7"/>
        <v>0</v>
      </c>
      <c r="M25" s="274">
        <f t="shared" si="7"/>
        <v>0</v>
      </c>
      <c r="N25" s="231">
        <f t="shared" si="7"/>
        <v>0</v>
      </c>
      <c r="O25" s="202">
        <f t="shared" si="7"/>
        <v>0</v>
      </c>
      <c r="P25" s="202">
        <f t="shared" si="7"/>
        <v>0</v>
      </c>
      <c r="Q25" s="232">
        <f t="shared" si="7"/>
        <v>0</v>
      </c>
      <c r="R25" s="231">
        <f>ROUND(SUM(R26:R27),2)</f>
        <v>0</v>
      </c>
      <c r="S25" s="256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</row>
    <row r="26" spans="1:75" s="1" customFormat="1" ht="15" customHeight="1">
      <c r="A26" s="22" t="s">
        <v>107</v>
      </c>
      <c r="B26" s="251"/>
      <c r="C26" s="251"/>
      <c r="D26" s="251"/>
      <c r="E26" s="252"/>
      <c r="F26" s="253"/>
      <c r="G26" s="251"/>
      <c r="H26" s="251"/>
      <c r="I26" s="252"/>
      <c r="J26" s="253"/>
      <c r="K26" s="251"/>
      <c r="L26" s="251"/>
      <c r="M26" s="252"/>
      <c r="N26" s="253"/>
      <c r="O26" s="251"/>
      <c r="P26" s="251"/>
      <c r="Q26" s="254"/>
      <c r="R26" s="255">
        <f>ROUND(SUM(B26:Q26),2)</f>
        <v>0</v>
      </c>
      <c r="S26" s="256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</row>
    <row r="27" spans="1:75" s="1" customFormat="1" ht="15" customHeight="1">
      <c r="A27" s="22" t="s">
        <v>108</v>
      </c>
      <c r="B27" s="251"/>
      <c r="C27" s="251"/>
      <c r="D27" s="251"/>
      <c r="E27" s="252"/>
      <c r="F27" s="253"/>
      <c r="G27" s="251"/>
      <c r="H27" s="251"/>
      <c r="I27" s="252"/>
      <c r="J27" s="253"/>
      <c r="K27" s="251"/>
      <c r="L27" s="251"/>
      <c r="M27" s="252"/>
      <c r="N27" s="253"/>
      <c r="O27" s="251"/>
      <c r="P27" s="251"/>
      <c r="Q27" s="254"/>
      <c r="R27" s="255">
        <f>ROUND(SUM(B27:Q27),2)</f>
        <v>0</v>
      </c>
      <c r="S27" s="256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</row>
    <row r="28" spans="1:75" s="1" customFormat="1" ht="15" customHeight="1">
      <c r="A28" s="201" t="s">
        <v>267</v>
      </c>
      <c r="B28" s="202">
        <f>SUM(B29:B30)</f>
        <v>0</v>
      </c>
      <c r="C28" s="202">
        <f t="shared" ref="C28:Q28" si="8">SUM(C29:C30)</f>
        <v>0</v>
      </c>
      <c r="D28" s="202">
        <f t="shared" si="8"/>
        <v>0</v>
      </c>
      <c r="E28" s="274">
        <f t="shared" si="8"/>
        <v>0</v>
      </c>
      <c r="F28" s="231">
        <f t="shared" si="8"/>
        <v>0</v>
      </c>
      <c r="G28" s="202">
        <f t="shared" si="8"/>
        <v>0</v>
      </c>
      <c r="H28" s="202">
        <f t="shared" si="8"/>
        <v>0</v>
      </c>
      <c r="I28" s="274">
        <f t="shared" si="8"/>
        <v>0</v>
      </c>
      <c r="J28" s="231">
        <f t="shared" si="8"/>
        <v>0</v>
      </c>
      <c r="K28" s="202">
        <f t="shared" si="8"/>
        <v>0</v>
      </c>
      <c r="L28" s="202">
        <f t="shared" si="8"/>
        <v>0</v>
      </c>
      <c r="M28" s="274">
        <f t="shared" si="8"/>
        <v>0</v>
      </c>
      <c r="N28" s="231">
        <f t="shared" si="8"/>
        <v>0</v>
      </c>
      <c r="O28" s="202">
        <f t="shared" si="8"/>
        <v>0</v>
      </c>
      <c r="P28" s="202">
        <f t="shared" si="8"/>
        <v>0</v>
      </c>
      <c r="Q28" s="232">
        <f t="shared" si="8"/>
        <v>0</v>
      </c>
      <c r="R28" s="231">
        <f>ROUND(SUM(R29:R30),2)</f>
        <v>0</v>
      </c>
      <c r="S28" s="256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</row>
    <row r="29" spans="1:75" s="1" customFormat="1" ht="15" customHeight="1">
      <c r="A29" s="22" t="s">
        <v>107</v>
      </c>
      <c r="B29" s="251"/>
      <c r="C29" s="251"/>
      <c r="D29" s="251"/>
      <c r="E29" s="252"/>
      <c r="F29" s="253"/>
      <c r="G29" s="251"/>
      <c r="H29" s="251"/>
      <c r="I29" s="252"/>
      <c r="J29" s="253"/>
      <c r="K29" s="251"/>
      <c r="L29" s="251"/>
      <c r="M29" s="252"/>
      <c r="N29" s="253"/>
      <c r="O29" s="251"/>
      <c r="P29" s="251"/>
      <c r="Q29" s="254"/>
      <c r="R29" s="255">
        <f>ROUND(SUM(B29:Q29),2)</f>
        <v>0</v>
      </c>
      <c r="S29" s="256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</row>
    <row r="30" spans="1:75" s="1" customFormat="1" ht="15" customHeight="1">
      <c r="A30" s="22" t="s">
        <v>108</v>
      </c>
      <c r="B30" s="251"/>
      <c r="C30" s="251"/>
      <c r="D30" s="251"/>
      <c r="E30" s="252"/>
      <c r="F30" s="253"/>
      <c r="G30" s="251"/>
      <c r="H30" s="251"/>
      <c r="I30" s="252"/>
      <c r="J30" s="253"/>
      <c r="K30" s="251"/>
      <c r="L30" s="251"/>
      <c r="M30" s="252"/>
      <c r="N30" s="253"/>
      <c r="O30" s="251"/>
      <c r="P30" s="251"/>
      <c r="Q30" s="254"/>
      <c r="R30" s="255">
        <f>ROUND(SUM(B30:Q30),2)</f>
        <v>0</v>
      </c>
      <c r="S30" s="256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</row>
    <row r="31" spans="1:75" s="256" customFormat="1" ht="15" customHeight="1">
      <c r="A31" s="201" t="s">
        <v>274</v>
      </c>
      <c r="B31" s="404">
        <f t="shared" ref="B31:Q31" si="9">SUM(B32:B33)</f>
        <v>0</v>
      </c>
      <c r="C31" s="404">
        <f t="shared" si="9"/>
        <v>0</v>
      </c>
      <c r="D31" s="404">
        <f t="shared" si="9"/>
        <v>0</v>
      </c>
      <c r="E31" s="405">
        <f t="shared" si="9"/>
        <v>0</v>
      </c>
      <c r="F31" s="406">
        <f t="shared" si="9"/>
        <v>0</v>
      </c>
      <c r="G31" s="404">
        <f t="shared" si="9"/>
        <v>0</v>
      </c>
      <c r="H31" s="404">
        <f t="shared" si="9"/>
        <v>0</v>
      </c>
      <c r="I31" s="405">
        <f t="shared" si="9"/>
        <v>0</v>
      </c>
      <c r="J31" s="406">
        <f t="shared" si="9"/>
        <v>0</v>
      </c>
      <c r="K31" s="404">
        <f t="shared" si="9"/>
        <v>0</v>
      </c>
      <c r="L31" s="404">
        <f t="shared" si="9"/>
        <v>0</v>
      </c>
      <c r="M31" s="405">
        <f t="shared" si="9"/>
        <v>0</v>
      </c>
      <c r="N31" s="406">
        <f t="shared" si="9"/>
        <v>0</v>
      </c>
      <c r="O31" s="404">
        <f t="shared" si="9"/>
        <v>0</v>
      </c>
      <c r="P31" s="404">
        <f t="shared" si="9"/>
        <v>0</v>
      </c>
      <c r="Q31" s="407">
        <f t="shared" si="9"/>
        <v>0</v>
      </c>
      <c r="R31" s="406">
        <f>ROUND(SUM(R32:R33),2)</f>
        <v>0</v>
      </c>
      <c r="S31" s="1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</row>
    <row r="32" spans="1:75" s="1" customFormat="1" ht="15" customHeight="1">
      <c r="A32" s="22" t="s">
        <v>107</v>
      </c>
      <c r="B32" s="251"/>
      <c r="C32" s="251"/>
      <c r="D32" s="251"/>
      <c r="E32" s="252"/>
      <c r="F32" s="253"/>
      <c r="G32" s="251"/>
      <c r="H32" s="251"/>
      <c r="I32" s="252"/>
      <c r="J32" s="253"/>
      <c r="K32" s="251"/>
      <c r="L32" s="251"/>
      <c r="M32" s="252"/>
      <c r="N32" s="253"/>
      <c r="O32" s="251"/>
      <c r="P32" s="251"/>
      <c r="Q32" s="254"/>
      <c r="R32" s="255">
        <f>ROUND(SUM(B32:Q32),2)</f>
        <v>0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</row>
    <row r="33" spans="1:75" s="1" customFormat="1" ht="15" customHeight="1">
      <c r="A33" s="22" t="s">
        <v>108</v>
      </c>
      <c r="B33" s="251"/>
      <c r="C33" s="251"/>
      <c r="D33" s="251"/>
      <c r="E33" s="252"/>
      <c r="F33" s="253"/>
      <c r="G33" s="251"/>
      <c r="H33" s="251"/>
      <c r="I33" s="252"/>
      <c r="J33" s="253"/>
      <c r="K33" s="251"/>
      <c r="L33" s="251"/>
      <c r="M33" s="252"/>
      <c r="N33" s="253"/>
      <c r="O33" s="251"/>
      <c r="P33" s="251"/>
      <c r="Q33" s="254"/>
      <c r="R33" s="255">
        <f>ROUND(SUM(B33:Q33),2)</f>
        <v>0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</row>
    <row r="34" spans="1:75" s="1" customFormat="1" ht="15" customHeight="1">
      <c r="A34" s="105" t="s">
        <v>122</v>
      </c>
      <c r="B34" s="258"/>
      <c r="C34" s="258"/>
      <c r="D34" s="258"/>
      <c r="E34" s="259"/>
      <c r="F34" s="260"/>
      <c r="G34" s="258"/>
      <c r="H34" s="258"/>
      <c r="I34" s="259"/>
      <c r="J34" s="260"/>
      <c r="K34" s="258"/>
      <c r="L34" s="258"/>
      <c r="M34" s="259"/>
      <c r="N34" s="260"/>
      <c r="O34" s="258"/>
      <c r="P34" s="258"/>
      <c r="Q34" s="261"/>
      <c r="R34" s="262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</row>
    <row r="35" spans="1:75" s="1" customFormat="1" ht="15" customHeight="1">
      <c r="A35" s="408" t="s">
        <v>260</v>
      </c>
      <c r="B35" s="202">
        <f>SUM(B36:B37)</f>
        <v>0</v>
      </c>
      <c r="C35" s="202">
        <f t="shared" ref="C35:Q35" si="10">SUM(C36:C37)</f>
        <v>0</v>
      </c>
      <c r="D35" s="202">
        <f t="shared" si="10"/>
        <v>0</v>
      </c>
      <c r="E35" s="274">
        <f t="shared" si="10"/>
        <v>0</v>
      </c>
      <c r="F35" s="231">
        <f t="shared" si="10"/>
        <v>0</v>
      </c>
      <c r="G35" s="202">
        <f t="shared" si="10"/>
        <v>0</v>
      </c>
      <c r="H35" s="202">
        <f t="shared" si="10"/>
        <v>0</v>
      </c>
      <c r="I35" s="274">
        <f t="shared" si="10"/>
        <v>0</v>
      </c>
      <c r="J35" s="231">
        <f t="shared" si="10"/>
        <v>0</v>
      </c>
      <c r="K35" s="202">
        <f t="shared" si="10"/>
        <v>0</v>
      </c>
      <c r="L35" s="202">
        <f t="shared" si="10"/>
        <v>0</v>
      </c>
      <c r="M35" s="274">
        <f t="shared" si="10"/>
        <v>0</v>
      </c>
      <c r="N35" s="231">
        <f t="shared" si="10"/>
        <v>0</v>
      </c>
      <c r="O35" s="202">
        <f t="shared" si="10"/>
        <v>0</v>
      </c>
      <c r="P35" s="202">
        <f t="shared" si="10"/>
        <v>0</v>
      </c>
      <c r="Q35" s="232">
        <f t="shared" si="10"/>
        <v>0</v>
      </c>
      <c r="R35" s="231">
        <f>ROUND(SUM(R36:R37),2)</f>
        <v>0</v>
      </c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</row>
    <row r="36" spans="1:75" s="1" customFormat="1" ht="15" customHeight="1">
      <c r="A36" s="22" t="s">
        <v>107</v>
      </c>
      <c r="B36" s="251"/>
      <c r="C36" s="251"/>
      <c r="D36" s="251"/>
      <c r="E36" s="252"/>
      <c r="F36" s="253"/>
      <c r="G36" s="251"/>
      <c r="H36" s="251"/>
      <c r="I36" s="252"/>
      <c r="J36" s="253"/>
      <c r="K36" s="251"/>
      <c r="L36" s="251"/>
      <c r="M36" s="252"/>
      <c r="N36" s="253"/>
      <c r="O36" s="251"/>
      <c r="P36" s="251"/>
      <c r="Q36" s="254"/>
      <c r="R36" s="255">
        <f t="shared" ref="R36:R41" si="11">ROUND(SUM(B36:Q36),2)</f>
        <v>0</v>
      </c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</row>
    <row r="37" spans="1:75" s="1" customFormat="1" ht="15" customHeight="1" thickBot="1">
      <c r="A37" s="234" t="s">
        <v>108</v>
      </c>
      <c r="B37" s="263"/>
      <c r="C37" s="263"/>
      <c r="D37" s="263"/>
      <c r="E37" s="264"/>
      <c r="F37" s="265"/>
      <c r="G37" s="263"/>
      <c r="H37" s="263"/>
      <c r="I37" s="264"/>
      <c r="J37" s="265"/>
      <c r="K37" s="263"/>
      <c r="L37" s="263"/>
      <c r="M37" s="264"/>
      <c r="N37" s="265"/>
      <c r="O37" s="263"/>
      <c r="P37" s="263"/>
      <c r="Q37" s="266"/>
      <c r="R37" s="267">
        <f t="shared" si="11"/>
        <v>0</v>
      </c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</row>
    <row r="38" spans="1:75" ht="32.25" customHeight="1">
      <c r="A38" s="238" t="s">
        <v>9</v>
      </c>
      <c r="B38" s="239">
        <f>ROUND(B7+B10+B13+B16+B19+B22+B25+B28+B31+B35,2)</f>
        <v>0</v>
      </c>
      <c r="C38" s="239">
        <f t="shared" ref="C38:Q38" si="12">ROUND(C7+C10+C13+C16+C19+C22+C25+C28+C31+C35,2)</f>
        <v>0</v>
      </c>
      <c r="D38" s="239">
        <f t="shared" si="12"/>
        <v>0</v>
      </c>
      <c r="E38" s="240">
        <f t="shared" si="12"/>
        <v>0</v>
      </c>
      <c r="F38" s="241">
        <f t="shared" si="12"/>
        <v>0</v>
      </c>
      <c r="G38" s="239">
        <f t="shared" si="12"/>
        <v>0</v>
      </c>
      <c r="H38" s="239">
        <f t="shared" si="12"/>
        <v>0</v>
      </c>
      <c r="I38" s="240">
        <f t="shared" si="12"/>
        <v>0</v>
      </c>
      <c r="J38" s="241">
        <f t="shared" si="12"/>
        <v>0</v>
      </c>
      <c r="K38" s="239">
        <f t="shared" si="12"/>
        <v>0</v>
      </c>
      <c r="L38" s="239">
        <f t="shared" si="12"/>
        <v>0</v>
      </c>
      <c r="M38" s="240">
        <f t="shared" si="12"/>
        <v>0</v>
      </c>
      <c r="N38" s="241">
        <f t="shared" si="12"/>
        <v>0</v>
      </c>
      <c r="O38" s="239">
        <f t="shared" si="12"/>
        <v>0</v>
      </c>
      <c r="P38" s="239">
        <f t="shared" si="12"/>
        <v>0</v>
      </c>
      <c r="Q38" s="242">
        <f t="shared" si="12"/>
        <v>0</v>
      </c>
      <c r="R38" s="243">
        <f>ROUND(SUM(B38:Q38),2)</f>
        <v>0</v>
      </c>
      <c r="S38" s="19"/>
    </row>
    <row r="39" spans="1:75" s="1" customFormat="1" ht="15" customHeight="1">
      <c r="A39" s="233" t="s">
        <v>105</v>
      </c>
      <c r="B39" s="268">
        <f>ROUND(B8+B11+B14+B17+B20+B23+B26+B29+B32,2)</f>
        <v>0</v>
      </c>
      <c r="C39" s="268">
        <f t="shared" ref="C39:G39" si="13">ROUND(C8+C11+C14+C17+C20+C23+C26+C29+C32,2)</f>
        <v>0</v>
      </c>
      <c r="D39" s="268">
        <f t="shared" si="13"/>
        <v>0</v>
      </c>
      <c r="E39" s="269">
        <f t="shared" si="13"/>
        <v>0</v>
      </c>
      <c r="F39" s="270">
        <f t="shared" si="13"/>
        <v>0</v>
      </c>
      <c r="G39" s="268">
        <f t="shared" si="13"/>
        <v>0</v>
      </c>
      <c r="H39" s="268">
        <f t="shared" ref="H39:Q39" si="14">ROUND(H8+H11+H14+H17+H20+H23+H26+H29+H32,2)</f>
        <v>0</v>
      </c>
      <c r="I39" s="269">
        <f t="shared" si="14"/>
        <v>0</v>
      </c>
      <c r="J39" s="270">
        <f t="shared" si="14"/>
        <v>0</v>
      </c>
      <c r="K39" s="268">
        <f t="shared" si="14"/>
        <v>0</v>
      </c>
      <c r="L39" s="268">
        <f t="shared" si="14"/>
        <v>0</v>
      </c>
      <c r="M39" s="269">
        <f t="shared" si="14"/>
        <v>0</v>
      </c>
      <c r="N39" s="270">
        <f t="shared" si="14"/>
        <v>0</v>
      </c>
      <c r="O39" s="268">
        <f t="shared" si="14"/>
        <v>0</v>
      </c>
      <c r="P39" s="268">
        <f t="shared" si="14"/>
        <v>0</v>
      </c>
      <c r="Q39" s="271">
        <f t="shared" si="14"/>
        <v>0</v>
      </c>
      <c r="R39" s="272">
        <f t="shared" si="11"/>
        <v>0</v>
      </c>
      <c r="S39" s="273"/>
      <c r="T39" s="273"/>
      <c r="U39" s="273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</row>
    <row r="40" spans="1:75" s="1" customFormat="1" ht="15" customHeight="1">
      <c r="A40" s="201" t="s">
        <v>109</v>
      </c>
      <c r="B40" s="202">
        <f>ROUND(B41+B42+B43,2)</f>
        <v>0</v>
      </c>
      <c r="C40" s="202">
        <f t="shared" ref="C40:Q40" si="15">ROUND(C41+C42+C43,2)</f>
        <v>0</v>
      </c>
      <c r="D40" s="202">
        <f t="shared" si="15"/>
        <v>0</v>
      </c>
      <c r="E40" s="274">
        <f t="shared" si="15"/>
        <v>0</v>
      </c>
      <c r="F40" s="231">
        <f t="shared" si="15"/>
        <v>0</v>
      </c>
      <c r="G40" s="202">
        <f t="shared" si="15"/>
        <v>0</v>
      </c>
      <c r="H40" s="202">
        <f t="shared" si="15"/>
        <v>0</v>
      </c>
      <c r="I40" s="274">
        <f t="shared" si="15"/>
        <v>0</v>
      </c>
      <c r="J40" s="231">
        <f t="shared" si="15"/>
        <v>0</v>
      </c>
      <c r="K40" s="202">
        <f t="shared" si="15"/>
        <v>0</v>
      </c>
      <c r="L40" s="202">
        <f t="shared" si="15"/>
        <v>0</v>
      </c>
      <c r="M40" s="274">
        <f t="shared" si="15"/>
        <v>0</v>
      </c>
      <c r="N40" s="231">
        <f t="shared" si="15"/>
        <v>0</v>
      </c>
      <c r="O40" s="202">
        <f t="shared" si="15"/>
        <v>0</v>
      </c>
      <c r="P40" s="202">
        <f t="shared" si="15"/>
        <v>0</v>
      </c>
      <c r="Q40" s="232">
        <f t="shared" si="15"/>
        <v>0</v>
      </c>
      <c r="R40" s="255">
        <f t="shared" si="11"/>
        <v>0</v>
      </c>
      <c r="S40" s="273"/>
      <c r="T40" s="273"/>
      <c r="U40" s="273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</row>
    <row r="41" spans="1:75" s="1" customFormat="1" ht="15" customHeight="1">
      <c r="A41" s="204" t="s">
        <v>110</v>
      </c>
      <c r="B41" s="275">
        <f>ROUND(B36,2)</f>
        <v>0</v>
      </c>
      <c r="C41" s="275">
        <f>ROUND(C36,2)</f>
        <v>0</v>
      </c>
      <c r="D41" s="275">
        <f t="shared" ref="D41:Q41" si="16">ROUND(D36,2)</f>
        <v>0</v>
      </c>
      <c r="E41" s="276">
        <f t="shared" si="16"/>
        <v>0</v>
      </c>
      <c r="F41" s="277">
        <f t="shared" si="16"/>
        <v>0</v>
      </c>
      <c r="G41" s="275">
        <f t="shared" si="16"/>
        <v>0</v>
      </c>
      <c r="H41" s="275">
        <f t="shared" si="16"/>
        <v>0</v>
      </c>
      <c r="I41" s="276">
        <f t="shared" si="16"/>
        <v>0</v>
      </c>
      <c r="J41" s="277">
        <f t="shared" si="16"/>
        <v>0</v>
      </c>
      <c r="K41" s="275">
        <f t="shared" si="16"/>
        <v>0</v>
      </c>
      <c r="L41" s="275">
        <f t="shared" si="16"/>
        <v>0</v>
      </c>
      <c r="M41" s="276">
        <f t="shared" si="16"/>
        <v>0</v>
      </c>
      <c r="N41" s="277">
        <f t="shared" si="16"/>
        <v>0</v>
      </c>
      <c r="O41" s="275">
        <f t="shared" si="16"/>
        <v>0</v>
      </c>
      <c r="P41" s="275">
        <f t="shared" si="16"/>
        <v>0</v>
      </c>
      <c r="Q41" s="278">
        <f t="shared" si="16"/>
        <v>0</v>
      </c>
      <c r="R41" s="255">
        <f t="shared" si="11"/>
        <v>0</v>
      </c>
      <c r="S41" s="273"/>
      <c r="T41" s="273"/>
      <c r="U41" s="273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</row>
    <row r="42" spans="1:75" s="1" customFormat="1" ht="15" customHeight="1">
      <c r="A42" s="204" t="s">
        <v>111</v>
      </c>
      <c r="B42" s="275">
        <f>ROUND(B9+B12+B15+B18+B21+B24+B27+B30+B33,2)</f>
        <v>0</v>
      </c>
      <c r="C42" s="275">
        <f>ROUND(C9+C12+C15+C18+C21+C24+C27+C30+C33,2)</f>
        <v>0</v>
      </c>
      <c r="D42" s="275">
        <f t="shared" ref="D42:Q42" si="17">ROUND(D9+D12+D15+D18+D21+D24+D27+D30+D33,2)</f>
        <v>0</v>
      </c>
      <c r="E42" s="276">
        <f t="shared" si="17"/>
        <v>0</v>
      </c>
      <c r="F42" s="277">
        <f t="shared" si="17"/>
        <v>0</v>
      </c>
      <c r="G42" s="275">
        <f t="shared" si="17"/>
        <v>0</v>
      </c>
      <c r="H42" s="275">
        <f t="shared" si="17"/>
        <v>0</v>
      </c>
      <c r="I42" s="276">
        <f t="shared" si="17"/>
        <v>0</v>
      </c>
      <c r="J42" s="277">
        <f t="shared" si="17"/>
        <v>0</v>
      </c>
      <c r="K42" s="275">
        <f t="shared" si="17"/>
        <v>0</v>
      </c>
      <c r="L42" s="275">
        <f t="shared" si="17"/>
        <v>0</v>
      </c>
      <c r="M42" s="276">
        <f t="shared" si="17"/>
        <v>0</v>
      </c>
      <c r="N42" s="277">
        <f t="shared" si="17"/>
        <v>0</v>
      </c>
      <c r="O42" s="275">
        <f t="shared" si="17"/>
        <v>0</v>
      </c>
      <c r="P42" s="275">
        <f t="shared" si="17"/>
        <v>0</v>
      </c>
      <c r="Q42" s="278">
        <f t="shared" si="17"/>
        <v>0</v>
      </c>
      <c r="R42" s="255">
        <f>ROUND(SUM(B42:Q42),2)</f>
        <v>0</v>
      </c>
      <c r="S42" s="273"/>
      <c r="T42" s="273"/>
      <c r="U42" s="273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</row>
    <row r="43" spans="1:75" s="1" customFormat="1" ht="15" customHeight="1">
      <c r="A43" s="204" t="s">
        <v>112</v>
      </c>
      <c r="B43" s="275">
        <f>ROUND(B37,2)</f>
        <v>0</v>
      </c>
      <c r="C43" s="275">
        <f>ROUND(C37,2)</f>
        <v>0</v>
      </c>
      <c r="D43" s="275">
        <f t="shared" ref="D43:Q43" si="18">ROUND(D37,2)</f>
        <v>0</v>
      </c>
      <c r="E43" s="276">
        <f t="shared" si="18"/>
        <v>0</v>
      </c>
      <c r="F43" s="277">
        <f t="shared" si="18"/>
        <v>0</v>
      </c>
      <c r="G43" s="275">
        <f t="shared" si="18"/>
        <v>0</v>
      </c>
      <c r="H43" s="275">
        <f t="shared" si="18"/>
        <v>0</v>
      </c>
      <c r="I43" s="276">
        <f t="shared" si="18"/>
        <v>0</v>
      </c>
      <c r="J43" s="277">
        <f t="shared" si="18"/>
        <v>0</v>
      </c>
      <c r="K43" s="275">
        <f t="shared" si="18"/>
        <v>0</v>
      </c>
      <c r="L43" s="275">
        <f t="shared" si="18"/>
        <v>0</v>
      </c>
      <c r="M43" s="276">
        <f t="shared" si="18"/>
        <v>0</v>
      </c>
      <c r="N43" s="279">
        <f t="shared" si="18"/>
        <v>0</v>
      </c>
      <c r="O43" s="275">
        <f t="shared" si="18"/>
        <v>0</v>
      </c>
      <c r="P43" s="275">
        <f t="shared" si="18"/>
        <v>0</v>
      </c>
      <c r="Q43" s="278">
        <f t="shared" si="18"/>
        <v>0</v>
      </c>
      <c r="R43" s="255">
        <f>ROUND(SUM(B43:Q43),2)</f>
        <v>0</v>
      </c>
      <c r="S43" s="273"/>
      <c r="T43" s="273"/>
      <c r="U43" s="273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</row>
    <row r="44" spans="1:75">
      <c r="A44" s="17"/>
      <c r="B44" s="18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4"/>
      <c r="T44" s="19"/>
      <c r="U44" s="19"/>
    </row>
    <row r="45" spans="1:75">
      <c r="A45" s="17"/>
      <c r="B45" s="18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4"/>
      <c r="T45" s="19"/>
      <c r="U45" s="19"/>
    </row>
    <row r="46" spans="1:75" ht="25.5" customHeight="1">
      <c r="A46" s="298" t="s">
        <v>135</v>
      </c>
      <c r="B46" s="18"/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4"/>
      <c r="T46" s="19"/>
      <c r="U46" s="19"/>
    </row>
    <row r="47" spans="1:75">
      <c r="A47" s="60"/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4"/>
      <c r="T47" s="19"/>
      <c r="U47" s="19"/>
    </row>
    <row r="48" spans="1:75" s="1" customFormat="1" ht="15" customHeight="1">
      <c r="A48" s="308" t="s">
        <v>12</v>
      </c>
      <c r="B48" s="317" t="s">
        <v>78</v>
      </c>
      <c r="C48" s="317" t="s">
        <v>79</v>
      </c>
      <c r="D48" s="317" t="s">
        <v>80</v>
      </c>
      <c r="E48" s="317" t="s">
        <v>81</v>
      </c>
      <c r="F48" s="317" t="s">
        <v>82</v>
      </c>
      <c r="G48" s="317" t="s">
        <v>83</v>
      </c>
      <c r="H48" s="317" t="s">
        <v>84</v>
      </c>
      <c r="I48" s="317" t="s">
        <v>85</v>
      </c>
      <c r="J48" s="317" t="s">
        <v>86</v>
      </c>
      <c r="K48" s="317" t="s">
        <v>87</v>
      </c>
      <c r="L48" s="317" t="s">
        <v>88</v>
      </c>
      <c r="M48" s="317" t="s">
        <v>89</v>
      </c>
      <c r="N48" s="317" t="s">
        <v>90</v>
      </c>
      <c r="O48" s="317" t="s">
        <v>91</v>
      </c>
      <c r="P48" s="317" t="s">
        <v>92</v>
      </c>
      <c r="Q48" s="273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</row>
    <row r="49" spans="1:75">
      <c r="A49" s="195" t="s">
        <v>124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9"/>
      <c r="R49" s="4"/>
      <c r="S49" s="4"/>
      <c r="T49" s="4"/>
      <c r="BT49" s="5"/>
      <c r="BU49" s="5"/>
      <c r="BV49" s="5"/>
      <c r="BW49" s="5"/>
    </row>
    <row r="50" spans="1:75">
      <c r="A50" s="24" t="s">
        <v>118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19"/>
      <c r="R50" s="4"/>
      <c r="S50" s="4"/>
      <c r="T50" s="4"/>
      <c r="BT50" s="5"/>
      <c r="BU50" s="5"/>
      <c r="BV50" s="5"/>
      <c r="BW50" s="5"/>
    </row>
    <row r="51" spans="1:75">
      <c r="A51" s="24" t="s">
        <v>126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19"/>
      <c r="R51" s="4"/>
      <c r="S51" s="4"/>
      <c r="T51" s="4"/>
      <c r="BT51" s="5"/>
      <c r="BU51" s="5"/>
      <c r="BV51" s="5"/>
      <c r="BW51" s="5"/>
    </row>
    <row r="52" spans="1:75">
      <c r="A52" s="24" t="s">
        <v>30</v>
      </c>
      <c r="B52" s="203">
        <f>ROUND(B51*B50,2)</f>
        <v>0</v>
      </c>
      <c r="C52" s="203">
        <f t="shared" ref="C52:P52" si="19">ROUND(C51*C50,2)</f>
        <v>0</v>
      </c>
      <c r="D52" s="203">
        <f t="shared" si="19"/>
        <v>0</v>
      </c>
      <c r="E52" s="203">
        <f t="shared" si="19"/>
        <v>0</v>
      </c>
      <c r="F52" s="203">
        <f t="shared" si="19"/>
        <v>0</v>
      </c>
      <c r="G52" s="203">
        <f t="shared" si="19"/>
        <v>0</v>
      </c>
      <c r="H52" s="203">
        <f t="shared" si="19"/>
        <v>0</v>
      </c>
      <c r="I52" s="203">
        <f t="shared" si="19"/>
        <v>0</v>
      </c>
      <c r="J52" s="203">
        <f t="shared" si="19"/>
        <v>0</v>
      </c>
      <c r="K52" s="203">
        <f t="shared" si="19"/>
        <v>0</v>
      </c>
      <c r="L52" s="203">
        <f t="shared" si="19"/>
        <v>0</v>
      </c>
      <c r="M52" s="203">
        <f t="shared" si="19"/>
        <v>0</v>
      </c>
      <c r="N52" s="203">
        <f t="shared" si="19"/>
        <v>0</v>
      </c>
      <c r="O52" s="203">
        <f t="shared" si="19"/>
        <v>0</v>
      </c>
      <c r="P52" s="203">
        <f t="shared" si="19"/>
        <v>0</v>
      </c>
      <c r="Q52" s="19"/>
      <c r="R52" s="4"/>
      <c r="S52" s="4"/>
      <c r="T52" s="4"/>
      <c r="BT52" s="5"/>
      <c r="BU52" s="5"/>
      <c r="BV52" s="5"/>
      <c r="BW52" s="5"/>
    </row>
    <row r="53" spans="1:75">
      <c r="A53" s="24" t="s">
        <v>123</v>
      </c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19"/>
      <c r="R53" s="4"/>
      <c r="S53" s="4"/>
      <c r="T53" s="4"/>
      <c r="BT53" s="5"/>
      <c r="BU53" s="5"/>
      <c r="BV53" s="5"/>
      <c r="BW53" s="5"/>
    </row>
    <row r="54" spans="1:75">
      <c r="A54" s="24" t="s">
        <v>190</v>
      </c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19"/>
      <c r="R54" s="4"/>
      <c r="S54" s="4"/>
      <c r="T54" s="4"/>
      <c r="BT54" s="5"/>
      <c r="BU54" s="5"/>
      <c r="BV54" s="5"/>
      <c r="BW54" s="5"/>
    </row>
    <row r="55" spans="1:75">
      <c r="A55" s="24" t="s">
        <v>30</v>
      </c>
      <c r="B55" s="203">
        <f>ROUND(B54*B51,2)</f>
        <v>0</v>
      </c>
      <c r="C55" s="203">
        <f t="shared" ref="C55:P55" si="20">ROUND(C54*C51,2)</f>
        <v>0</v>
      </c>
      <c r="D55" s="203">
        <f t="shared" si="20"/>
        <v>0</v>
      </c>
      <c r="E55" s="203">
        <f t="shared" si="20"/>
        <v>0</v>
      </c>
      <c r="F55" s="203">
        <f t="shared" si="20"/>
        <v>0</v>
      </c>
      <c r="G55" s="203">
        <f t="shared" si="20"/>
        <v>0</v>
      </c>
      <c r="H55" s="203">
        <f t="shared" si="20"/>
        <v>0</v>
      </c>
      <c r="I55" s="203">
        <f t="shared" si="20"/>
        <v>0</v>
      </c>
      <c r="J55" s="203">
        <f t="shared" si="20"/>
        <v>0</v>
      </c>
      <c r="K55" s="203">
        <f t="shared" si="20"/>
        <v>0</v>
      </c>
      <c r="L55" s="203">
        <f t="shared" si="20"/>
        <v>0</v>
      </c>
      <c r="M55" s="203">
        <f t="shared" si="20"/>
        <v>0</v>
      </c>
      <c r="N55" s="203">
        <f t="shared" si="20"/>
        <v>0</v>
      </c>
      <c r="O55" s="203">
        <f t="shared" si="20"/>
        <v>0</v>
      </c>
      <c r="P55" s="203">
        <f t="shared" si="20"/>
        <v>0</v>
      </c>
      <c r="Q55" s="19"/>
      <c r="R55" s="4"/>
      <c r="S55" s="4"/>
      <c r="T55" s="4"/>
      <c r="BT55" s="5"/>
      <c r="BU55" s="5"/>
      <c r="BV55" s="5"/>
      <c r="BW55" s="5"/>
    </row>
    <row r="56" spans="1:75">
      <c r="A56" s="24" t="str">
        <f>A53</f>
        <v>Wartość środka trwałego po amortyzacji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19"/>
      <c r="R56" s="4"/>
      <c r="S56" s="4"/>
      <c r="T56" s="4"/>
      <c r="BT56" s="5"/>
      <c r="BU56" s="5"/>
      <c r="BV56" s="5"/>
      <c r="BW56" s="5"/>
    </row>
    <row r="57" spans="1:75">
      <c r="A57" s="24" t="s">
        <v>190</v>
      </c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  <c r="O57" s="413"/>
      <c r="P57" s="413"/>
      <c r="Q57" s="19"/>
      <c r="R57" s="4"/>
      <c r="S57" s="4"/>
      <c r="T57" s="4"/>
      <c r="BT57" s="5"/>
      <c r="BU57" s="5"/>
      <c r="BV57" s="5"/>
      <c r="BW57" s="5"/>
    </row>
    <row r="58" spans="1:75">
      <c r="A58" s="24" t="s">
        <v>30</v>
      </c>
      <c r="B58" s="203">
        <f>ROUND(B57*B51,2)</f>
        <v>0</v>
      </c>
      <c r="C58" s="203">
        <f t="shared" ref="C58:P58" si="21">ROUND(C57*C51,2)</f>
        <v>0</v>
      </c>
      <c r="D58" s="203">
        <f t="shared" si="21"/>
        <v>0</v>
      </c>
      <c r="E58" s="203">
        <f t="shared" si="21"/>
        <v>0</v>
      </c>
      <c r="F58" s="203">
        <f t="shared" si="21"/>
        <v>0</v>
      </c>
      <c r="G58" s="203">
        <f t="shared" si="21"/>
        <v>0</v>
      </c>
      <c r="H58" s="203">
        <f t="shared" si="21"/>
        <v>0</v>
      </c>
      <c r="I58" s="203">
        <f t="shared" si="21"/>
        <v>0</v>
      </c>
      <c r="J58" s="203">
        <f t="shared" si="21"/>
        <v>0</v>
      </c>
      <c r="K58" s="203">
        <f t="shared" si="21"/>
        <v>0</v>
      </c>
      <c r="L58" s="203">
        <f t="shared" si="21"/>
        <v>0</v>
      </c>
      <c r="M58" s="203">
        <f t="shared" si="21"/>
        <v>0</v>
      </c>
      <c r="N58" s="203">
        <f t="shared" si="21"/>
        <v>0</v>
      </c>
      <c r="O58" s="203">
        <f t="shared" si="21"/>
        <v>0</v>
      </c>
      <c r="P58" s="203">
        <f t="shared" si="21"/>
        <v>0</v>
      </c>
      <c r="Q58" s="19"/>
      <c r="R58" s="4"/>
      <c r="S58" s="4"/>
      <c r="T58" s="4"/>
      <c r="BT58" s="5"/>
      <c r="BU58" s="5"/>
      <c r="BV58" s="5"/>
      <c r="BW58" s="5"/>
    </row>
    <row r="59" spans="1:75">
      <c r="A59" s="24" t="str">
        <f>A56</f>
        <v>Wartość środka trwałego po amortyzacji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19"/>
      <c r="R59" s="4"/>
      <c r="S59" s="4"/>
      <c r="T59" s="4"/>
      <c r="BT59" s="5"/>
      <c r="BU59" s="5"/>
      <c r="BV59" s="5"/>
      <c r="BW59" s="5"/>
    </row>
    <row r="60" spans="1:75">
      <c r="A60" s="196" t="s">
        <v>125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19"/>
      <c r="R60" s="4"/>
      <c r="S60" s="4"/>
      <c r="T60" s="4"/>
      <c r="BT60" s="5"/>
      <c r="BU60" s="5"/>
      <c r="BV60" s="5"/>
      <c r="BW60" s="5"/>
    </row>
    <row r="61" spans="1:75">
      <c r="A61" s="24" t="s">
        <v>118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13"/>
      <c r="Q61" s="19"/>
      <c r="R61" s="4"/>
      <c r="S61" s="4"/>
      <c r="T61" s="4"/>
      <c r="BT61" s="5"/>
      <c r="BU61" s="5"/>
      <c r="BV61" s="5"/>
      <c r="BW61" s="5"/>
    </row>
    <row r="62" spans="1:75">
      <c r="A62" s="24" t="s">
        <v>197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19"/>
      <c r="R62" s="4"/>
      <c r="S62" s="4"/>
      <c r="T62" s="4"/>
      <c r="BT62" s="5"/>
      <c r="BU62" s="5"/>
      <c r="BV62" s="5"/>
      <c r="BW62" s="5"/>
    </row>
    <row r="63" spans="1:75">
      <c r="A63" s="24" t="s">
        <v>30</v>
      </c>
      <c r="B63" s="203">
        <f>ROUND(B62*B61,2)</f>
        <v>0</v>
      </c>
      <c r="C63" s="203">
        <f t="shared" ref="C63:P63" si="22">ROUND(C62*C61,2)</f>
        <v>0</v>
      </c>
      <c r="D63" s="203">
        <f t="shared" si="22"/>
        <v>0</v>
      </c>
      <c r="E63" s="203">
        <f t="shared" si="22"/>
        <v>0</v>
      </c>
      <c r="F63" s="203">
        <f t="shared" si="22"/>
        <v>0</v>
      </c>
      <c r="G63" s="203">
        <f t="shared" si="22"/>
        <v>0</v>
      </c>
      <c r="H63" s="203">
        <f t="shared" si="22"/>
        <v>0</v>
      </c>
      <c r="I63" s="203">
        <f t="shared" si="22"/>
        <v>0</v>
      </c>
      <c r="J63" s="203">
        <f t="shared" si="22"/>
        <v>0</v>
      </c>
      <c r="K63" s="203">
        <f t="shared" si="22"/>
        <v>0</v>
      </c>
      <c r="L63" s="203">
        <f t="shared" si="22"/>
        <v>0</v>
      </c>
      <c r="M63" s="203">
        <f t="shared" si="22"/>
        <v>0</v>
      </c>
      <c r="N63" s="203">
        <f t="shared" si="22"/>
        <v>0</v>
      </c>
      <c r="O63" s="203">
        <f t="shared" si="22"/>
        <v>0</v>
      </c>
      <c r="P63" s="203">
        <f t="shared" si="22"/>
        <v>0</v>
      </c>
      <c r="Q63" s="19"/>
      <c r="R63" s="4"/>
      <c r="S63" s="4"/>
      <c r="T63" s="4"/>
      <c r="BT63" s="5"/>
      <c r="BU63" s="5"/>
      <c r="BV63" s="5"/>
      <c r="BW63" s="5"/>
    </row>
    <row r="64" spans="1:75">
      <c r="A64" s="24" t="s">
        <v>123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19"/>
      <c r="R64" s="4"/>
      <c r="S64" s="4"/>
      <c r="T64" s="4"/>
      <c r="BT64" s="5"/>
      <c r="BU64" s="5"/>
      <c r="BV64" s="5"/>
      <c r="BW64" s="5"/>
    </row>
    <row r="65" spans="1:76">
      <c r="A65" s="24" t="str">
        <f>A54</f>
        <v>Wartość początkowa środka trwałego - po odtworzeniu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19"/>
      <c r="R65" s="4"/>
      <c r="S65" s="4"/>
      <c r="T65" s="4"/>
      <c r="BT65" s="5"/>
      <c r="BU65" s="5"/>
      <c r="BV65" s="5"/>
      <c r="BW65" s="5"/>
    </row>
    <row r="66" spans="1:76">
      <c r="A66" s="24" t="str">
        <f>A55</f>
        <v>Amortyzacja</v>
      </c>
      <c r="B66" s="203">
        <f>ROUND(B65*B62,2)</f>
        <v>0</v>
      </c>
      <c r="C66" s="203">
        <f t="shared" ref="C66:P66" si="23">ROUND(C65*C62,2)</f>
        <v>0</v>
      </c>
      <c r="D66" s="203">
        <f t="shared" si="23"/>
        <v>0</v>
      </c>
      <c r="E66" s="203">
        <f t="shared" si="23"/>
        <v>0</v>
      </c>
      <c r="F66" s="203">
        <f t="shared" si="23"/>
        <v>0</v>
      </c>
      <c r="G66" s="203">
        <f t="shared" si="23"/>
        <v>0</v>
      </c>
      <c r="H66" s="203">
        <f t="shared" si="23"/>
        <v>0</v>
      </c>
      <c r="I66" s="203">
        <f t="shared" si="23"/>
        <v>0</v>
      </c>
      <c r="J66" s="203">
        <f t="shared" si="23"/>
        <v>0</v>
      </c>
      <c r="K66" s="203">
        <f t="shared" si="23"/>
        <v>0</v>
      </c>
      <c r="L66" s="203">
        <f t="shared" si="23"/>
        <v>0</v>
      </c>
      <c r="M66" s="203">
        <f t="shared" si="23"/>
        <v>0</v>
      </c>
      <c r="N66" s="203">
        <f t="shared" si="23"/>
        <v>0</v>
      </c>
      <c r="O66" s="203">
        <f t="shared" si="23"/>
        <v>0</v>
      </c>
      <c r="P66" s="203">
        <f t="shared" si="23"/>
        <v>0</v>
      </c>
      <c r="Q66" s="19"/>
      <c r="R66" s="4"/>
      <c r="S66" s="4"/>
      <c r="T66" s="4"/>
      <c r="BT66" s="5"/>
      <c r="BU66" s="5"/>
      <c r="BV66" s="5"/>
      <c r="BW66" s="5"/>
    </row>
    <row r="67" spans="1:76">
      <c r="A67" s="24" t="str">
        <f>A56</f>
        <v>Wartość środka trwałego po amortyzacji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19"/>
      <c r="R67" s="4"/>
      <c r="S67" s="4"/>
      <c r="T67" s="4"/>
      <c r="BT67" s="5"/>
      <c r="BU67" s="5"/>
      <c r="BV67" s="5"/>
      <c r="BW67" s="5"/>
    </row>
    <row r="68" spans="1:76">
      <c r="A68" s="300" t="s">
        <v>191</v>
      </c>
      <c r="B68" s="203">
        <f>ROUND(B52+B55+B63+B66+B58,2)</f>
        <v>0</v>
      </c>
      <c r="C68" s="203">
        <f t="shared" ref="C68:P68" si="24">ROUND(C52+C55+C63+C66+C58,2)</f>
        <v>0</v>
      </c>
      <c r="D68" s="203">
        <f t="shared" si="24"/>
        <v>0</v>
      </c>
      <c r="E68" s="203">
        <f t="shared" si="24"/>
        <v>0</v>
      </c>
      <c r="F68" s="203">
        <f t="shared" si="24"/>
        <v>0</v>
      </c>
      <c r="G68" s="203">
        <f t="shared" si="24"/>
        <v>0</v>
      </c>
      <c r="H68" s="203">
        <f t="shared" si="24"/>
        <v>0</v>
      </c>
      <c r="I68" s="203">
        <f t="shared" si="24"/>
        <v>0</v>
      </c>
      <c r="J68" s="203">
        <f t="shared" si="24"/>
        <v>0</v>
      </c>
      <c r="K68" s="203">
        <f t="shared" si="24"/>
        <v>0</v>
      </c>
      <c r="L68" s="203">
        <f t="shared" si="24"/>
        <v>0</v>
      </c>
      <c r="M68" s="203">
        <f t="shared" si="24"/>
        <v>0</v>
      </c>
      <c r="N68" s="203">
        <f t="shared" si="24"/>
        <v>0</v>
      </c>
      <c r="O68" s="203">
        <f t="shared" si="24"/>
        <v>0</v>
      </c>
      <c r="P68" s="203">
        <f t="shared" si="24"/>
        <v>0</v>
      </c>
      <c r="Q68" s="19"/>
      <c r="R68" s="4"/>
      <c r="S68" s="4"/>
      <c r="T68" s="4"/>
      <c r="BT68" s="5"/>
      <c r="BU68" s="5"/>
      <c r="BV68" s="5"/>
      <c r="BW68" s="5"/>
    </row>
    <row r="69" spans="1:76">
      <c r="A69" s="300" t="s">
        <v>119</v>
      </c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19"/>
      <c r="R69" s="4"/>
      <c r="S69" s="4"/>
      <c r="T69" s="4"/>
      <c r="BT69" s="5"/>
      <c r="BU69" s="5"/>
      <c r="BV69" s="5"/>
      <c r="BW69" s="5"/>
    </row>
    <row r="70" spans="1:76">
      <c r="A70" s="24" t="s">
        <v>33</v>
      </c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205">
        <f>P53+P56+P59+P64+P67</f>
        <v>0</v>
      </c>
      <c r="Q70" s="19"/>
      <c r="R70" s="4"/>
      <c r="S70" s="4"/>
      <c r="T70" s="4"/>
      <c r="BT70" s="5"/>
      <c r="BU70" s="5"/>
      <c r="BV70" s="5"/>
      <c r="BW70" s="5"/>
    </row>
    <row r="71" spans="1:76">
      <c r="A71" s="17"/>
      <c r="B71" s="18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4"/>
      <c r="T71" s="19"/>
      <c r="U71" s="19"/>
    </row>
    <row r="72" spans="1:76">
      <c r="A72" s="17"/>
      <c r="B72" s="18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4"/>
      <c r="T72" s="19"/>
      <c r="U72" s="19"/>
    </row>
    <row r="73" spans="1:76" ht="25.5" customHeight="1">
      <c r="A73" s="147" t="s">
        <v>276</v>
      </c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4"/>
      <c r="T73" s="19"/>
      <c r="U73" s="19"/>
    </row>
    <row r="74" spans="1:76">
      <c r="A74" s="17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4"/>
      <c r="T74" s="19"/>
      <c r="U74" s="19"/>
    </row>
    <row r="75" spans="1:76" ht="15.75">
      <c r="A75" s="301"/>
      <c r="B75" s="302" t="s">
        <v>257</v>
      </c>
      <c r="C75" s="303" t="s">
        <v>78</v>
      </c>
      <c r="D75" s="304" t="s">
        <v>79</v>
      </c>
      <c r="E75" s="304" t="s">
        <v>80</v>
      </c>
      <c r="F75" s="304" t="s">
        <v>81</v>
      </c>
      <c r="G75" s="304" t="s">
        <v>97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4"/>
      <c r="U75" s="19"/>
      <c r="V75" s="19"/>
      <c r="BX75" s="4"/>
    </row>
    <row r="76" spans="1:76" s="135" customFormat="1" ht="18" customHeight="1">
      <c r="A76" s="305" t="s">
        <v>251</v>
      </c>
      <c r="B76" s="206" t="e">
        <f>IF(G76/$G$85&gt;85%,"BŁAD",G76/$G$85)</f>
        <v>#DIV/0!</v>
      </c>
      <c r="C76" s="452">
        <f>SUM(B39:E39)</f>
        <v>0</v>
      </c>
      <c r="D76" s="208">
        <f>SUM(F39:I39)</f>
        <v>0</v>
      </c>
      <c r="E76" s="208">
        <f>SUM(J39:M39)</f>
        <v>0</v>
      </c>
      <c r="F76" s="208">
        <f>SUM(N39:Q39)</f>
        <v>0</v>
      </c>
      <c r="G76" s="208">
        <f>IF(SUM(C76:F76)=R39,R39,"BŁĄD")</f>
        <v>0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3"/>
      <c r="U76" s="132"/>
      <c r="V76" s="132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</row>
    <row r="77" spans="1:76" ht="15">
      <c r="A77" s="25" t="s">
        <v>113</v>
      </c>
      <c r="B77" s="206" t="e">
        <f t="shared" ref="B77:B84" si="25">G77/$G$85</f>
        <v>#VALUE!</v>
      </c>
      <c r="C77" s="212" t="e">
        <f>'(C) Luka finansowa'!C52</f>
        <v>#DIV/0!</v>
      </c>
      <c r="D77" s="212" t="e">
        <f>'(C) Luka finansowa'!E52</f>
        <v>#DIV/0!</v>
      </c>
      <c r="E77" s="212" t="e">
        <f>'(C) Luka finansowa'!G52</f>
        <v>#DIV/0!</v>
      </c>
      <c r="F77" s="212" t="e">
        <f>'(C) Luka finansowa'!I52</f>
        <v>#DIV/0!</v>
      </c>
      <c r="G77" s="209" t="e">
        <f>'(C) Luka finansowa'!K52</f>
        <v>#VALUE!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4"/>
      <c r="U77" s="19"/>
      <c r="V77" s="19"/>
      <c r="BX77" s="4"/>
    </row>
    <row r="78" spans="1:76" ht="15">
      <c r="A78" s="25" t="s">
        <v>114</v>
      </c>
      <c r="B78" s="206" t="e">
        <f t="shared" si="25"/>
        <v>#DIV/0!</v>
      </c>
      <c r="C78" s="212" t="e">
        <f>C76-C77</f>
        <v>#DIV/0!</v>
      </c>
      <c r="D78" s="212" t="e">
        <f>D76-D77</f>
        <v>#DIV/0!</v>
      </c>
      <c r="E78" s="212" t="e">
        <f>E76-E77</f>
        <v>#DIV/0!</v>
      </c>
      <c r="F78" s="212" t="e">
        <f>F76-F77</f>
        <v>#DIV/0!</v>
      </c>
      <c r="G78" s="209" t="e">
        <f>IF(SUM(C78:F78)=(G76-G77),SUM(C78:F78),"BŁĄD")</f>
        <v>#DIV/0!</v>
      </c>
      <c r="H78" s="19"/>
      <c r="I78" s="5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4"/>
      <c r="U78" s="19"/>
      <c r="V78" s="19"/>
      <c r="BX78" s="4"/>
    </row>
    <row r="79" spans="1:76">
      <c r="A79" s="26" t="s">
        <v>198</v>
      </c>
      <c r="B79" s="207" t="e">
        <f t="shared" si="25"/>
        <v>#DIV/0!</v>
      </c>
      <c r="C79" s="197"/>
      <c r="D79" s="197"/>
      <c r="E79" s="197"/>
      <c r="F79" s="197"/>
      <c r="G79" s="209">
        <f>SUM(C79:F79)</f>
        <v>0</v>
      </c>
      <c r="H79" s="19"/>
      <c r="I79" s="5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4"/>
      <c r="U79" s="19"/>
      <c r="V79" s="19"/>
      <c r="BX79" s="4"/>
    </row>
    <row r="80" spans="1:76">
      <c r="A80" s="26" t="s">
        <v>199</v>
      </c>
      <c r="B80" s="207" t="e">
        <f t="shared" si="25"/>
        <v>#DIV/0!</v>
      </c>
      <c r="C80" s="197"/>
      <c r="D80" s="197"/>
      <c r="E80" s="197"/>
      <c r="F80" s="197"/>
      <c r="G80" s="209">
        <f>SUM(C80:F80)</f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4"/>
      <c r="U80" s="19"/>
      <c r="V80" s="19"/>
      <c r="BX80" s="4"/>
    </row>
    <row r="81" spans="1:76" s="135" customFormat="1" ht="18" customHeight="1">
      <c r="A81" s="306" t="s">
        <v>109</v>
      </c>
      <c r="B81" s="206" t="e">
        <f t="shared" si="25"/>
        <v>#DIV/0!</v>
      </c>
      <c r="C81" s="213">
        <f>SUM(B40:E40)</f>
        <v>0</v>
      </c>
      <c r="D81" s="213">
        <f>SUM(F40:I40)</f>
        <v>0</v>
      </c>
      <c r="E81" s="213">
        <f>SUM(J40:M40)</f>
        <v>0</v>
      </c>
      <c r="F81" s="213">
        <f>SUM(N40:Q40)</f>
        <v>0</v>
      </c>
      <c r="G81" s="210">
        <f>IF(SUM(C81:F81)=R40,R40,"BŁĄD")</f>
        <v>0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3"/>
      <c r="U81" s="132"/>
      <c r="V81" s="132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</row>
    <row r="82" spans="1:76" ht="15">
      <c r="A82" s="25" t="s">
        <v>110</v>
      </c>
      <c r="B82" s="207" t="e">
        <f t="shared" si="25"/>
        <v>#DIV/0!</v>
      </c>
      <c r="C82" s="212">
        <f>SUM(B41:E41)</f>
        <v>0</v>
      </c>
      <c r="D82" s="212">
        <f>SUM(F41:I41)</f>
        <v>0</v>
      </c>
      <c r="E82" s="212">
        <f>SUM(J41:M41)</f>
        <v>0</v>
      </c>
      <c r="F82" s="212">
        <f>SUM(N41:Q41)</f>
        <v>0</v>
      </c>
      <c r="G82" s="211">
        <f>IF(SUM(C82:F82)=R41,R41,"BŁĄD")</f>
        <v>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4"/>
      <c r="U82" s="19"/>
      <c r="V82" s="19"/>
      <c r="BX82" s="4"/>
    </row>
    <row r="83" spans="1:76" ht="15">
      <c r="A83" s="25" t="s">
        <v>249</v>
      </c>
      <c r="B83" s="207" t="e">
        <f t="shared" si="25"/>
        <v>#DIV/0!</v>
      </c>
      <c r="C83" s="212">
        <f>SUM(B42:E42)</f>
        <v>0</v>
      </c>
      <c r="D83" s="212">
        <f>SUM(F42:I42)</f>
        <v>0</v>
      </c>
      <c r="E83" s="212">
        <f>SUM(J42:M42)</f>
        <v>0</v>
      </c>
      <c r="F83" s="212">
        <f>SUM(N42:Q42)</f>
        <v>0</v>
      </c>
      <c r="G83" s="211">
        <f>IF(SUM(C83:F83)=R42,R42,"BŁĄD")</f>
        <v>0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4"/>
      <c r="U83" s="19"/>
      <c r="V83" s="19"/>
      <c r="BX83" s="4"/>
    </row>
    <row r="84" spans="1:76" ht="15">
      <c r="A84" s="25" t="s">
        <v>250</v>
      </c>
      <c r="B84" s="207" t="e">
        <f t="shared" si="25"/>
        <v>#DIV/0!</v>
      </c>
      <c r="C84" s="212">
        <f>SUM(B43:E43)</f>
        <v>0</v>
      </c>
      <c r="D84" s="212">
        <f>SUM(F43:I43)</f>
        <v>0</v>
      </c>
      <c r="E84" s="212">
        <f>SUM(J43:M43)</f>
        <v>0</v>
      </c>
      <c r="F84" s="212">
        <f>SUM(N43:Q43)</f>
        <v>0</v>
      </c>
      <c r="G84" s="211">
        <f>IF(SUM(C84:F84)=R43,R43,"BŁĄD")</f>
        <v>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4"/>
      <c r="U84" s="19"/>
      <c r="V84" s="19"/>
      <c r="BX84" s="4"/>
    </row>
    <row r="85" spans="1:76" ht="15">
      <c r="A85" s="307" t="s">
        <v>8</v>
      </c>
      <c r="B85" s="244" t="e">
        <f>IF(G85/$G$85&gt;100%,"BŁĄD",G85/$G$85)</f>
        <v>#DIV/0!</v>
      </c>
      <c r="C85" s="245">
        <f>C76+C81</f>
        <v>0</v>
      </c>
      <c r="D85" s="245">
        <f>D76+D81</f>
        <v>0</v>
      </c>
      <c r="E85" s="245">
        <f>E76+E81</f>
        <v>0</v>
      </c>
      <c r="F85" s="245">
        <f>F76+F81</f>
        <v>0</v>
      </c>
      <c r="G85" s="246">
        <f>G76+G81</f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4"/>
      <c r="U85" s="19"/>
      <c r="V85" s="19"/>
      <c r="BX85" s="4"/>
    </row>
    <row r="86" spans="1:76">
      <c r="A86" s="17"/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4"/>
      <c r="T86" s="19"/>
      <c r="U86" s="19"/>
    </row>
    <row r="87" spans="1:76">
      <c r="A87" s="17"/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4"/>
      <c r="T87" s="19"/>
      <c r="U87" s="19"/>
    </row>
    <row r="88" spans="1:76" s="14" customFormat="1" ht="25.5" customHeight="1">
      <c r="A88" s="460" t="s">
        <v>73</v>
      </c>
      <c r="B88" s="460"/>
      <c r="C88" s="460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</row>
    <row r="89" spans="1:76" s="282" customFormat="1" ht="21" customHeight="1">
      <c r="A89" s="281" t="s">
        <v>133</v>
      </c>
      <c r="B89" s="281"/>
      <c r="C89" s="281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</row>
    <row r="90" spans="1:76" s="282" customFormat="1" ht="15" customHeight="1">
      <c r="A90" s="308" t="s">
        <v>12</v>
      </c>
      <c r="B90" s="308" t="s">
        <v>78</v>
      </c>
      <c r="C90" s="308" t="s">
        <v>79</v>
      </c>
      <c r="D90" s="309" t="s">
        <v>80</v>
      </c>
      <c r="E90" s="310" t="s">
        <v>81</v>
      </c>
      <c r="F90" s="310" t="s">
        <v>82</v>
      </c>
      <c r="G90" s="310" t="s">
        <v>83</v>
      </c>
      <c r="H90" s="310" t="s">
        <v>84</v>
      </c>
      <c r="I90" s="310" t="s">
        <v>85</v>
      </c>
      <c r="J90" s="310" t="s">
        <v>86</v>
      </c>
      <c r="K90" s="310" t="s">
        <v>87</v>
      </c>
      <c r="L90" s="310" t="s">
        <v>88</v>
      </c>
      <c r="M90" s="310" t="s">
        <v>89</v>
      </c>
      <c r="N90" s="310" t="s">
        <v>90</v>
      </c>
      <c r="O90" s="310" t="s">
        <v>91</v>
      </c>
      <c r="P90" s="310" t="s">
        <v>92</v>
      </c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</row>
    <row r="91" spans="1:76" s="14" customFormat="1">
      <c r="A91" s="62" t="str">
        <f>'(A) Założenia'!A19</f>
        <v>I.Zużycie materiałów i energii</v>
      </c>
      <c r="B91" s="416"/>
      <c r="C91" s="416"/>
      <c r="D91" s="417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</row>
    <row r="92" spans="1:76" s="14" customFormat="1">
      <c r="A92" s="61" t="str">
        <f>'(A) Założenia'!A24</f>
        <v>II.Podatki i inne opłaty</v>
      </c>
      <c r="B92" s="419"/>
      <c r="C92" s="419"/>
      <c r="D92" s="420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</row>
    <row r="93" spans="1:76" s="14" customFormat="1">
      <c r="A93" s="15" t="str">
        <f>'(A) Założenia'!A25</f>
        <v>III. Wynagrodzenia</v>
      </c>
      <c r="B93" s="420"/>
      <c r="C93" s="420"/>
      <c r="D93" s="420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</row>
    <row r="94" spans="1:76" s="14" customFormat="1">
      <c r="A94" s="15" t="str">
        <f>'(A) Założenia'!A26</f>
        <v>IV.Narzuty na wynagrodzenia</v>
      </c>
      <c r="B94" s="420"/>
      <c r="C94" s="420"/>
      <c r="D94" s="420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</row>
    <row r="95" spans="1:76" s="14" customFormat="1">
      <c r="A95" s="15" t="str">
        <f>'(A) Założenia'!A27</f>
        <v>V.Usługi obce</v>
      </c>
      <c r="B95" s="420"/>
      <c r="C95" s="420"/>
      <c r="D95" s="420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</row>
    <row r="96" spans="1:76" s="14" customFormat="1">
      <c r="A96" s="15" t="str">
        <f>'(A) Założenia'!A31</f>
        <v>VI. Pozostałe koszty</v>
      </c>
      <c r="B96" s="420"/>
      <c r="C96" s="420"/>
      <c r="D96" s="420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21"/>
      <c r="P96" s="418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</row>
    <row r="97" spans="1:75" s="14" customFormat="1">
      <c r="A97" s="15" t="s">
        <v>127</v>
      </c>
      <c r="B97" s="420"/>
      <c r="C97" s="420"/>
      <c r="D97" s="420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21"/>
      <c r="P97" s="418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</row>
    <row r="98" spans="1:75" s="20" customFormat="1">
      <c r="A98" s="53" t="s">
        <v>128</v>
      </c>
      <c r="B98" s="422">
        <f>ROUND(SUM(B91:B97),2)</f>
        <v>0</v>
      </c>
      <c r="C98" s="422">
        <f t="shared" ref="C98:P98" si="26">ROUND(SUM(C91:C97),2)</f>
        <v>0</v>
      </c>
      <c r="D98" s="422">
        <f t="shared" si="26"/>
        <v>0</v>
      </c>
      <c r="E98" s="422">
        <f t="shared" si="26"/>
        <v>0</v>
      </c>
      <c r="F98" s="422">
        <f t="shared" si="26"/>
        <v>0</v>
      </c>
      <c r="G98" s="422">
        <f t="shared" si="26"/>
        <v>0</v>
      </c>
      <c r="H98" s="422">
        <f t="shared" si="26"/>
        <v>0</v>
      </c>
      <c r="I98" s="422">
        <f t="shared" si="26"/>
        <v>0</v>
      </c>
      <c r="J98" s="422">
        <f t="shared" si="26"/>
        <v>0</v>
      </c>
      <c r="K98" s="422">
        <f t="shared" si="26"/>
        <v>0</v>
      </c>
      <c r="L98" s="422">
        <f t="shared" si="26"/>
        <v>0</v>
      </c>
      <c r="M98" s="422">
        <f t="shared" si="26"/>
        <v>0</v>
      </c>
      <c r="N98" s="422">
        <f t="shared" si="26"/>
        <v>0</v>
      </c>
      <c r="O98" s="422">
        <f t="shared" si="26"/>
        <v>0</v>
      </c>
      <c r="P98" s="422">
        <f t="shared" si="26"/>
        <v>0</v>
      </c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</row>
    <row r="99" spans="1:75">
      <c r="A99" s="54" t="s">
        <v>129</v>
      </c>
      <c r="B99" s="423">
        <f>ROUND(B98-B97,2)</f>
        <v>0</v>
      </c>
      <c r="C99" s="423">
        <f t="shared" ref="C99:P99" si="27">ROUND(C98-C97,2)</f>
        <v>0</v>
      </c>
      <c r="D99" s="423">
        <f t="shared" si="27"/>
        <v>0</v>
      </c>
      <c r="E99" s="423">
        <f t="shared" si="27"/>
        <v>0</v>
      </c>
      <c r="F99" s="423">
        <f t="shared" si="27"/>
        <v>0</v>
      </c>
      <c r="G99" s="423">
        <f t="shared" si="27"/>
        <v>0</v>
      </c>
      <c r="H99" s="423">
        <f t="shared" si="27"/>
        <v>0</v>
      </c>
      <c r="I99" s="423">
        <f t="shared" si="27"/>
        <v>0</v>
      </c>
      <c r="J99" s="423">
        <f t="shared" si="27"/>
        <v>0</v>
      </c>
      <c r="K99" s="423">
        <f t="shared" si="27"/>
        <v>0</v>
      </c>
      <c r="L99" s="423">
        <f t="shared" si="27"/>
        <v>0</v>
      </c>
      <c r="M99" s="423">
        <f t="shared" si="27"/>
        <v>0</v>
      </c>
      <c r="N99" s="423">
        <f t="shared" si="27"/>
        <v>0</v>
      </c>
      <c r="O99" s="423">
        <f t="shared" si="27"/>
        <v>0</v>
      </c>
      <c r="P99" s="423">
        <f t="shared" si="27"/>
        <v>0</v>
      </c>
      <c r="Q99" s="4"/>
      <c r="R99" s="4"/>
      <c r="S99" s="4"/>
      <c r="T99" s="4"/>
      <c r="BT99" s="5"/>
      <c r="BU99" s="5"/>
      <c r="BV99" s="5"/>
      <c r="BW99" s="5"/>
    </row>
    <row r="102" spans="1:75" ht="21" customHeight="1">
      <c r="A102" s="460" t="s">
        <v>134</v>
      </c>
      <c r="B102" s="460"/>
      <c r="C102" s="460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75" s="1" customFormat="1" ht="15" customHeight="1">
      <c r="A103" s="308" t="s">
        <v>12</v>
      </c>
      <c r="B103" s="308" t="s">
        <v>78</v>
      </c>
      <c r="C103" s="308" t="s">
        <v>79</v>
      </c>
      <c r="D103" s="309" t="s">
        <v>80</v>
      </c>
      <c r="E103" s="310" t="s">
        <v>81</v>
      </c>
      <c r="F103" s="310" t="s">
        <v>82</v>
      </c>
      <c r="G103" s="310" t="s">
        <v>83</v>
      </c>
      <c r="H103" s="310" t="s">
        <v>84</v>
      </c>
      <c r="I103" s="310" t="s">
        <v>85</v>
      </c>
      <c r="J103" s="310" t="s">
        <v>86</v>
      </c>
      <c r="K103" s="310" t="s">
        <v>87</v>
      </c>
      <c r="L103" s="310" t="s">
        <v>88</v>
      </c>
      <c r="M103" s="310" t="s">
        <v>89</v>
      </c>
      <c r="N103" s="310" t="s">
        <v>90</v>
      </c>
      <c r="O103" s="310" t="s">
        <v>91</v>
      </c>
      <c r="P103" s="310" t="s">
        <v>92</v>
      </c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</row>
    <row r="104" spans="1:75">
      <c r="A104" s="62" t="str">
        <f t="shared" ref="A104:A110" si="28">A91</f>
        <v>I.Zużycie materiałów i energii</v>
      </c>
      <c r="B104" s="424"/>
      <c r="C104" s="424"/>
      <c r="D104" s="425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"/>
      <c r="R104" s="4"/>
      <c r="S104" s="4"/>
      <c r="T104" s="4"/>
      <c r="BT104" s="5"/>
      <c r="BU104" s="5"/>
      <c r="BV104" s="5"/>
      <c r="BW104" s="5"/>
    </row>
    <row r="105" spans="1:75">
      <c r="A105" s="61" t="str">
        <f t="shared" si="28"/>
        <v>II.Podatki i inne opłaty</v>
      </c>
      <c r="B105" s="427"/>
      <c r="C105" s="427"/>
      <c r="D105" s="428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"/>
      <c r="R105" s="4"/>
      <c r="S105" s="4"/>
      <c r="T105" s="4"/>
      <c r="BT105" s="5"/>
      <c r="BU105" s="5"/>
      <c r="BV105" s="5"/>
      <c r="BW105" s="5"/>
    </row>
    <row r="106" spans="1:75">
      <c r="A106" s="15" t="str">
        <f t="shared" si="28"/>
        <v>III. Wynagrodzenia</v>
      </c>
      <c r="B106" s="428"/>
      <c r="C106" s="428"/>
      <c r="D106" s="428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6"/>
      <c r="P106" s="426"/>
      <c r="Q106" s="4"/>
      <c r="R106" s="4"/>
      <c r="S106" s="4"/>
      <c r="T106" s="4"/>
      <c r="BT106" s="5"/>
      <c r="BU106" s="5"/>
      <c r="BV106" s="5"/>
      <c r="BW106" s="5"/>
    </row>
    <row r="107" spans="1:75">
      <c r="A107" s="15" t="str">
        <f t="shared" si="28"/>
        <v>IV.Narzuty na wynagrodzenia</v>
      </c>
      <c r="B107" s="428"/>
      <c r="C107" s="428"/>
      <c r="D107" s="428"/>
      <c r="E107" s="426"/>
      <c r="F107" s="426"/>
      <c r="G107" s="426"/>
      <c r="H107" s="426"/>
      <c r="I107" s="426"/>
      <c r="J107" s="426"/>
      <c r="K107" s="426"/>
      <c r="L107" s="426"/>
      <c r="M107" s="426"/>
      <c r="N107" s="426"/>
      <c r="O107" s="426"/>
      <c r="P107" s="426"/>
      <c r="Q107" s="4"/>
      <c r="R107" s="4"/>
      <c r="S107" s="4"/>
      <c r="T107" s="4"/>
      <c r="BT107" s="5"/>
      <c r="BU107" s="5"/>
      <c r="BV107" s="5"/>
      <c r="BW107" s="5"/>
    </row>
    <row r="108" spans="1:75">
      <c r="A108" s="15" t="str">
        <f t="shared" si="28"/>
        <v>V.Usługi obce</v>
      </c>
      <c r="B108" s="428"/>
      <c r="C108" s="428"/>
      <c r="D108" s="428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"/>
      <c r="R108" s="4"/>
      <c r="S108" s="4"/>
      <c r="T108" s="4"/>
      <c r="BT108" s="5"/>
      <c r="BU108" s="5"/>
      <c r="BV108" s="5"/>
      <c r="BW108" s="5"/>
    </row>
    <row r="109" spans="1:75">
      <c r="A109" s="15" t="str">
        <f t="shared" si="28"/>
        <v>VI. Pozostałe koszty</v>
      </c>
      <c r="B109" s="428"/>
      <c r="C109" s="428"/>
      <c r="D109" s="428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9"/>
      <c r="P109" s="426"/>
      <c r="Q109" s="4"/>
      <c r="R109" s="4"/>
      <c r="S109" s="4"/>
      <c r="T109" s="4"/>
      <c r="BT109" s="5"/>
      <c r="BU109" s="5"/>
      <c r="BV109" s="5"/>
      <c r="BW109" s="5"/>
    </row>
    <row r="110" spans="1:75">
      <c r="A110" s="15" t="str">
        <f t="shared" si="28"/>
        <v>VII.Amortyzacja</v>
      </c>
      <c r="B110" s="428"/>
      <c r="C110" s="428"/>
      <c r="D110" s="428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9"/>
      <c r="P110" s="426"/>
      <c r="Q110" s="4"/>
      <c r="R110" s="4"/>
      <c r="S110" s="4"/>
      <c r="T110" s="4"/>
      <c r="BT110" s="5"/>
      <c r="BU110" s="5"/>
      <c r="BV110" s="5"/>
      <c r="BW110" s="5"/>
    </row>
    <row r="111" spans="1:75">
      <c r="A111" s="53" t="s">
        <v>128</v>
      </c>
      <c r="B111" s="430">
        <f>ROUND(SUM(B104:B110),2)</f>
        <v>0</v>
      </c>
      <c r="C111" s="430">
        <f t="shared" ref="C111:P111" si="29">ROUND(SUM(C104:C110),2)</f>
        <v>0</v>
      </c>
      <c r="D111" s="430">
        <f t="shared" si="29"/>
        <v>0</v>
      </c>
      <c r="E111" s="430">
        <f t="shared" si="29"/>
        <v>0</v>
      </c>
      <c r="F111" s="430">
        <f t="shared" si="29"/>
        <v>0</v>
      </c>
      <c r="G111" s="430">
        <f t="shared" si="29"/>
        <v>0</v>
      </c>
      <c r="H111" s="430">
        <f t="shared" si="29"/>
        <v>0</v>
      </c>
      <c r="I111" s="430">
        <f t="shared" si="29"/>
        <v>0</v>
      </c>
      <c r="J111" s="430">
        <f t="shared" si="29"/>
        <v>0</v>
      </c>
      <c r="K111" s="430">
        <f t="shared" si="29"/>
        <v>0</v>
      </c>
      <c r="L111" s="430">
        <f t="shared" si="29"/>
        <v>0</v>
      </c>
      <c r="M111" s="430">
        <f t="shared" si="29"/>
        <v>0</v>
      </c>
      <c r="N111" s="430">
        <f t="shared" si="29"/>
        <v>0</v>
      </c>
      <c r="O111" s="430">
        <f t="shared" si="29"/>
        <v>0</v>
      </c>
      <c r="P111" s="430">
        <f t="shared" si="29"/>
        <v>0</v>
      </c>
      <c r="Q111" s="4"/>
      <c r="R111" s="4"/>
      <c r="S111" s="4"/>
      <c r="T111" s="4"/>
      <c r="BT111" s="5"/>
      <c r="BU111" s="5"/>
      <c r="BV111" s="5"/>
      <c r="BW111" s="5"/>
    </row>
    <row r="112" spans="1:75">
      <c r="A112" s="54" t="s">
        <v>129</v>
      </c>
      <c r="B112" s="431">
        <f>ROUND(B111-B110,2)</f>
        <v>0</v>
      </c>
      <c r="C112" s="431">
        <f t="shared" ref="C112:P112" si="30">ROUND(C111-C110,2)</f>
        <v>0</v>
      </c>
      <c r="D112" s="431">
        <f t="shared" si="30"/>
        <v>0</v>
      </c>
      <c r="E112" s="431">
        <f t="shared" si="30"/>
        <v>0</v>
      </c>
      <c r="F112" s="431">
        <f t="shared" si="30"/>
        <v>0</v>
      </c>
      <c r="G112" s="431">
        <f t="shared" si="30"/>
        <v>0</v>
      </c>
      <c r="H112" s="431">
        <f t="shared" si="30"/>
        <v>0</v>
      </c>
      <c r="I112" s="431">
        <f t="shared" si="30"/>
        <v>0</v>
      </c>
      <c r="J112" s="431">
        <f t="shared" si="30"/>
        <v>0</v>
      </c>
      <c r="K112" s="431">
        <f t="shared" si="30"/>
        <v>0</v>
      </c>
      <c r="L112" s="431">
        <f t="shared" si="30"/>
        <v>0</v>
      </c>
      <c r="M112" s="431">
        <f t="shared" si="30"/>
        <v>0</v>
      </c>
      <c r="N112" s="431">
        <f t="shared" si="30"/>
        <v>0</v>
      </c>
      <c r="O112" s="431">
        <f t="shared" si="30"/>
        <v>0</v>
      </c>
      <c r="P112" s="431">
        <f t="shared" si="30"/>
        <v>0</v>
      </c>
      <c r="Q112" s="4"/>
      <c r="R112" s="4"/>
      <c r="S112" s="4"/>
      <c r="T112" s="4"/>
      <c r="BT112" s="5"/>
      <c r="BU112" s="5"/>
      <c r="BV112" s="5"/>
      <c r="BW112" s="5"/>
    </row>
    <row r="115" spans="1:75" ht="21" customHeight="1">
      <c r="A115" s="460" t="s">
        <v>130</v>
      </c>
      <c r="B115" s="460"/>
      <c r="C115" s="460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75" s="1" customFormat="1" ht="15" customHeight="1">
      <c r="A116" s="308" t="s">
        <v>12</v>
      </c>
      <c r="B116" s="308" t="s">
        <v>78</v>
      </c>
      <c r="C116" s="308" t="s">
        <v>79</v>
      </c>
      <c r="D116" s="309" t="s">
        <v>80</v>
      </c>
      <c r="E116" s="310" t="s">
        <v>81</v>
      </c>
      <c r="F116" s="310" t="s">
        <v>82</v>
      </c>
      <c r="G116" s="310" t="s">
        <v>83</v>
      </c>
      <c r="H116" s="310" t="s">
        <v>84</v>
      </c>
      <c r="I116" s="310" t="s">
        <v>85</v>
      </c>
      <c r="J116" s="310" t="s">
        <v>86</v>
      </c>
      <c r="K116" s="310" t="s">
        <v>87</v>
      </c>
      <c r="L116" s="310" t="s">
        <v>88</v>
      </c>
      <c r="M116" s="310" t="s">
        <v>89</v>
      </c>
      <c r="N116" s="310" t="s">
        <v>90</v>
      </c>
      <c r="O116" s="310" t="s">
        <v>91</v>
      </c>
      <c r="P116" s="310" t="s">
        <v>92</v>
      </c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</row>
    <row r="117" spans="1:75">
      <c r="A117" s="61" t="str">
        <f t="shared" ref="A117:A123" si="31">A104</f>
        <v>I.Zużycie materiałów i energii</v>
      </c>
      <c r="B117" s="432"/>
      <c r="C117" s="432"/>
      <c r="D117" s="428"/>
      <c r="E117" s="428"/>
      <c r="F117" s="428"/>
      <c r="G117" s="428"/>
      <c r="H117" s="428"/>
      <c r="I117" s="428"/>
      <c r="J117" s="428"/>
      <c r="K117" s="428"/>
      <c r="L117" s="428"/>
      <c r="M117" s="428"/>
      <c r="N117" s="428"/>
      <c r="O117" s="428"/>
      <c r="P117" s="428"/>
      <c r="Q117" s="4"/>
      <c r="R117" s="4"/>
      <c r="S117" s="4"/>
      <c r="T117" s="4"/>
      <c r="BT117" s="5"/>
      <c r="BU117" s="5"/>
      <c r="BV117" s="5"/>
      <c r="BW117" s="5"/>
    </row>
    <row r="118" spans="1:75">
      <c r="A118" s="15" t="str">
        <f t="shared" si="31"/>
        <v>II.Podatki i inne opłaty</v>
      </c>
      <c r="B118" s="433"/>
      <c r="C118" s="433"/>
      <c r="D118" s="428"/>
      <c r="E118" s="428"/>
      <c r="F118" s="428"/>
      <c r="G118" s="428"/>
      <c r="H118" s="428"/>
      <c r="I118" s="428"/>
      <c r="J118" s="428"/>
      <c r="K118" s="428"/>
      <c r="L118" s="428"/>
      <c r="M118" s="428"/>
      <c r="N118" s="428"/>
      <c r="O118" s="428"/>
      <c r="P118" s="428"/>
      <c r="Q118" s="4"/>
      <c r="R118" s="4"/>
      <c r="S118" s="4"/>
      <c r="T118" s="4"/>
      <c r="BT118" s="5"/>
      <c r="BU118" s="5"/>
      <c r="BV118" s="5"/>
      <c r="BW118" s="5"/>
    </row>
    <row r="119" spans="1:75">
      <c r="A119" s="15" t="str">
        <f t="shared" si="31"/>
        <v>III. Wynagrodzenia</v>
      </c>
      <c r="B119" s="433"/>
      <c r="C119" s="433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"/>
      <c r="R119" s="4"/>
      <c r="S119" s="4"/>
      <c r="T119" s="4"/>
      <c r="BT119" s="5"/>
      <c r="BU119" s="5"/>
      <c r="BV119" s="5"/>
      <c r="BW119" s="5"/>
    </row>
    <row r="120" spans="1:75">
      <c r="A120" s="15" t="str">
        <f t="shared" si="31"/>
        <v>IV.Narzuty na wynagrodzenia</v>
      </c>
      <c r="B120" s="433"/>
      <c r="C120" s="433"/>
      <c r="D120" s="428"/>
      <c r="E120" s="428"/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"/>
      <c r="R120" s="4"/>
      <c r="S120" s="4"/>
      <c r="T120" s="4"/>
      <c r="BT120" s="5"/>
      <c r="BU120" s="5"/>
      <c r="BV120" s="5"/>
      <c r="BW120" s="5"/>
    </row>
    <row r="121" spans="1:75">
      <c r="A121" s="15" t="str">
        <f t="shared" si="31"/>
        <v>V.Usługi obce</v>
      </c>
      <c r="B121" s="433"/>
      <c r="C121" s="433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"/>
      <c r="R121" s="4"/>
      <c r="S121" s="4"/>
      <c r="T121" s="4"/>
      <c r="BT121" s="5"/>
      <c r="BU121" s="5"/>
      <c r="BV121" s="5"/>
      <c r="BW121" s="5"/>
    </row>
    <row r="122" spans="1:75">
      <c r="A122" s="15" t="str">
        <f t="shared" si="31"/>
        <v>VI. Pozostałe koszty</v>
      </c>
      <c r="B122" s="433"/>
      <c r="C122" s="433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8"/>
      <c r="Q122" s="4"/>
      <c r="R122" s="4"/>
      <c r="S122" s="4"/>
      <c r="T122" s="4"/>
      <c r="BT122" s="5"/>
      <c r="BU122" s="5"/>
      <c r="BV122" s="5"/>
      <c r="BW122" s="5"/>
    </row>
    <row r="123" spans="1:75">
      <c r="A123" s="15" t="str">
        <f t="shared" si="31"/>
        <v>VII.Amortyzacja</v>
      </c>
      <c r="B123" s="433"/>
      <c r="C123" s="433"/>
      <c r="D123" s="428"/>
      <c r="E123" s="428"/>
      <c r="F123" s="428"/>
      <c r="G123" s="428"/>
      <c r="H123" s="428"/>
      <c r="I123" s="428"/>
      <c r="J123" s="428"/>
      <c r="K123" s="428"/>
      <c r="L123" s="428"/>
      <c r="M123" s="428"/>
      <c r="N123" s="428"/>
      <c r="O123" s="428"/>
      <c r="P123" s="428"/>
      <c r="Q123" s="4"/>
      <c r="R123" s="4"/>
      <c r="S123" s="4"/>
      <c r="T123" s="4"/>
      <c r="BT123" s="5"/>
      <c r="BU123" s="5"/>
      <c r="BV123" s="5"/>
      <c r="BW123" s="5"/>
    </row>
    <row r="124" spans="1:75">
      <c r="A124" s="53" t="s">
        <v>128</v>
      </c>
      <c r="B124" s="430">
        <f>ROUND(SUM(B117:B123),2)</f>
        <v>0</v>
      </c>
      <c r="C124" s="430">
        <f t="shared" ref="C124:P124" si="32">ROUND(SUM(C117:C123),2)</f>
        <v>0</v>
      </c>
      <c r="D124" s="430">
        <f t="shared" si="32"/>
        <v>0</v>
      </c>
      <c r="E124" s="430">
        <f t="shared" si="32"/>
        <v>0</v>
      </c>
      <c r="F124" s="430">
        <f t="shared" si="32"/>
        <v>0</v>
      </c>
      <c r="G124" s="430">
        <f t="shared" si="32"/>
        <v>0</v>
      </c>
      <c r="H124" s="430">
        <f t="shared" si="32"/>
        <v>0</v>
      </c>
      <c r="I124" s="430">
        <f t="shared" si="32"/>
        <v>0</v>
      </c>
      <c r="J124" s="430">
        <f t="shared" si="32"/>
        <v>0</v>
      </c>
      <c r="K124" s="430">
        <f t="shared" si="32"/>
        <v>0</v>
      </c>
      <c r="L124" s="430">
        <f t="shared" si="32"/>
        <v>0</v>
      </c>
      <c r="M124" s="430">
        <f t="shared" si="32"/>
        <v>0</v>
      </c>
      <c r="N124" s="430">
        <f t="shared" si="32"/>
        <v>0</v>
      </c>
      <c r="O124" s="430">
        <f t="shared" si="32"/>
        <v>0</v>
      </c>
      <c r="P124" s="430">
        <f t="shared" si="32"/>
        <v>0</v>
      </c>
      <c r="Q124" s="4"/>
      <c r="R124" s="4"/>
      <c r="S124" s="4"/>
      <c r="T124" s="4"/>
      <c r="BT124" s="5"/>
      <c r="BU124" s="5"/>
      <c r="BV124" s="5"/>
      <c r="BW124" s="5"/>
    </row>
    <row r="125" spans="1:75">
      <c r="A125" s="54" t="s">
        <v>129</v>
      </c>
      <c r="B125" s="431">
        <f>ROUND(B124-B123,2)</f>
        <v>0</v>
      </c>
      <c r="C125" s="431">
        <f t="shared" ref="C125:P125" si="33">ROUND(C124-C123,2)</f>
        <v>0</v>
      </c>
      <c r="D125" s="431">
        <f t="shared" si="33"/>
        <v>0</v>
      </c>
      <c r="E125" s="431">
        <f t="shared" si="33"/>
        <v>0</v>
      </c>
      <c r="F125" s="431">
        <f t="shared" si="33"/>
        <v>0</v>
      </c>
      <c r="G125" s="431">
        <f t="shared" si="33"/>
        <v>0</v>
      </c>
      <c r="H125" s="431">
        <f t="shared" si="33"/>
        <v>0</v>
      </c>
      <c r="I125" s="431">
        <f t="shared" si="33"/>
        <v>0</v>
      </c>
      <c r="J125" s="431">
        <f t="shared" si="33"/>
        <v>0</v>
      </c>
      <c r="K125" s="431">
        <f t="shared" si="33"/>
        <v>0</v>
      </c>
      <c r="L125" s="431">
        <f t="shared" si="33"/>
        <v>0</v>
      </c>
      <c r="M125" s="431">
        <f t="shared" si="33"/>
        <v>0</v>
      </c>
      <c r="N125" s="431">
        <f t="shared" si="33"/>
        <v>0</v>
      </c>
      <c r="O125" s="431">
        <f t="shared" si="33"/>
        <v>0</v>
      </c>
      <c r="P125" s="431">
        <f t="shared" si="33"/>
        <v>0</v>
      </c>
      <c r="Q125" s="4"/>
      <c r="R125" s="4"/>
      <c r="S125" s="4"/>
      <c r="T125" s="4"/>
      <c r="BT125" s="5"/>
      <c r="BU125" s="5"/>
      <c r="BV125" s="5"/>
      <c r="BW125" s="5"/>
    </row>
    <row r="128" spans="1:75" ht="25.5" customHeight="1">
      <c r="A128" s="284" t="s">
        <v>115</v>
      </c>
      <c r="B128" s="57"/>
      <c r="C128" s="57"/>
    </row>
    <row r="129" spans="1:75" ht="21" customHeight="1">
      <c r="A129" s="284" t="s">
        <v>133</v>
      </c>
      <c r="B129" s="55"/>
      <c r="C129" s="56"/>
    </row>
    <row r="130" spans="1:75">
      <c r="A130" s="468" t="s">
        <v>120</v>
      </c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8"/>
      <c r="R130" s="468"/>
      <c r="S130" s="468"/>
      <c r="T130" s="468"/>
      <c r="U130" s="468"/>
    </row>
    <row r="131" spans="1:75" s="1" customFormat="1" ht="15" customHeight="1">
      <c r="A131" s="308" t="s">
        <v>12</v>
      </c>
      <c r="B131" s="74" t="str">
        <f t="shared" ref="B131:P131" si="34">B90</f>
        <v>n</v>
      </c>
      <c r="C131" s="74" t="str">
        <f t="shared" si="34"/>
        <v>n+1</v>
      </c>
      <c r="D131" s="74" t="str">
        <f t="shared" si="34"/>
        <v>n+2</v>
      </c>
      <c r="E131" s="74" t="str">
        <f t="shared" si="34"/>
        <v>n+3</v>
      </c>
      <c r="F131" s="74" t="str">
        <f t="shared" si="34"/>
        <v>n+4</v>
      </c>
      <c r="G131" s="74" t="str">
        <f t="shared" si="34"/>
        <v>n+5</v>
      </c>
      <c r="H131" s="74" t="str">
        <f t="shared" si="34"/>
        <v>n+6</v>
      </c>
      <c r="I131" s="74" t="str">
        <f t="shared" si="34"/>
        <v>n+7</v>
      </c>
      <c r="J131" s="74" t="str">
        <f t="shared" si="34"/>
        <v>n+8</v>
      </c>
      <c r="K131" s="74" t="str">
        <f t="shared" si="34"/>
        <v>n+9</v>
      </c>
      <c r="L131" s="74" t="str">
        <f t="shared" si="34"/>
        <v>n+10</v>
      </c>
      <c r="M131" s="74" t="str">
        <f t="shared" si="34"/>
        <v>n+11</v>
      </c>
      <c r="N131" s="74" t="str">
        <f t="shared" si="34"/>
        <v>n+12</v>
      </c>
      <c r="O131" s="74" t="str">
        <f t="shared" si="34"/>
        <v>n+13</v>
      </c>
      <c r="P131" s="74" t="str">
        <f t="shared" si="34"/>
        <v>n+14</v>
      </c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</row>
    <row r="132" spans="1:75">
      <c r="A132" s="198" t="s">
        <v>13</v>
      </c>
      <c r="B132" s="434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123"/>
      <c r="R132" s="4"/>
      <c r="S132" s="4"/>
      <c r="T132" s="4"/>
      <c r="BT132" s="5"/>
      <c r="BU132" s="5"/>
      <c r="BV132" s="5"/>
      <c r="BW132" s="5"/>
    </row>
    <row r="133" spans="1:75">
      <c r="A133" s="198" t="s">
        <v>14</v>
      </c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4"/>
      <c r="M133" s="434"/>
      <c r="N133" s="434"/>
      <c r="O133" s="434"/>
      <c r="P133" s="434"/>
      <c r="Q133" s="123"/>
      <c r="R133" s="4"/>
      <c r="S133" s="4"/>
      <c r="T133" s="4"/>
      <c r="BT133" s="5"/>
      <c r="BU133" s="5"/>
      <c r="BV133" s="5"/>
      <c r="BW133" s="5"/>
    </row>
    <row r="134" spans="1:75">
      <c r="A134" s="198" t="s">
        <v>15</v>
      </c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123"/>
      <c r="R134" s="4"/>
      <c r="S134" s="4"/>
      <c r="T134" s="4"/>
      <c r="BT134" s="5"/>
      <c r="BU134" s="5"/>
      <c r="BV134" s="5"/>
      <c r="BW134" s="5"/>
    </row>
    <row r="135" spans="1:75">
      <c r="A135" s="198" t="s">
        <v>16</v>
      </c>
      <c r="B135" s="434"/>
      <c r="C135" s="434"/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123"/>
      <c r="R135" s="4"/>
      <c r="S135" s="4"/>
      <c r="T135" s="4"/>
      <c r="BT135" s="5"/>
      <c r="BU135" s="5"/>
      <c r="BV135" s="5"/>
      <c r="BW135" s="5"/>
    </row>
    <row r="136" spans="1:75">
      <c r="A136" s="198" t="s">
        <v>17</v>
      </c>
      <c r="B136" s="434"/>
      <c r="C136" s="434"/>
      <c r="D136" s="434"/>
      <c r="E136" s="434"/>
      <c r="F136" s="434"/>
      <c r="G136" s="434"/>
      <c r="H136" s="434"/>
      <c r="I136" s="434"/>
      <c r="J136" s="434"/>
      <c r="K136" s="434"/>
      <c r="L136" s="434"/>
      <c r="M136" s="434"/>
      <c r="N136" s="434"/>
      <c r="O136" s="434"/>
      <c r="P136" s="434"/>
      <c r="Q136" s="123"/>
      <c r="R136" s="4"/>
      <c r="S136" s="4"/>
      <c r="T136" s="4"/>
      <c r="BT136" s="5"/>
      <c r="BU136" s="5"/>
      <c r="BV136" s="5"/>
      <c r="BW136" s="5"/>
    </row>
    <row r="137" spans="1: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7"/>
      <c r="S137" s="107"/>
      <c r="T137" s="107"/>
      <c r="U137" s="124"/>
    </row>
    <row r="138" spans="1: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7"/>
      <c r="S138" s="107"/>
      <c r="T138" s="107"/>
      <c r="U138" s="124"/>
    </row>
    <row r="139" spans="1:75" ht="21" customHeight="1">
      <c r="A139" s="285" t="s">
        <v>134</v>
      </c>
      <c r="B139" s="286"/>
      <c r="C139" s="285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8"/>
    </row>
    <row r="140" spans="1:75">
      <c r="A140" s="456" t="s">
        <v>120</v>
      </c>
      <c r="B140" s="456"/>
      <c r="C140" s="456"/>
      <c r="D140" s="456"/>
      <c r="E140" s="456"/>
      <c r="F140" s="456"/>
      <c r="G140" s="456"/>
      <c r="H140" s="456"/>
      <c r="I140" s="456"/>
      <c r="J140" s="456"/>
      <c r="K140" s="456"/>
      <c r="L140" s="456"/>
      <c r="M140" s="456"/>
      <c r="N140" s="456"/>
      <c r="O140" s="456"/>
      <c r="P140" s="456"/>
      <c r="Q140" s="456"/>
      <c r="R140" s="456"/>
      <c r="S140" s="456"/>
      <c r="T140" s="456"/>
      <c r="U140" s="456"/>
    </row>
    <row r="141" spans="1:75" s="1" customFormat="1" ht="15" customHeight="1">
      <c r="A141" s="308" t="s">
        <v>12</v>
      </c>
      <c r="B141" s="311" t="str">
        <f t="shared" ref="B141:P141" si="35">B116</f>
        <v>n</v>
      </c>
      <c r="C141" s="311" t="str">
        <f t="shared" si="35"/>
        <v>n+1</v>
      </c>
      <c r="D141" s="311" t="str">
        <f t="shared" si="35"/>
        <v>n+2</v>
      </c>
      <c r="E141" s="311" t="str">
        <f t="shared" si="35"/>
        <v>n+3</v>
      </c>
      <c r="F141" s="311" t="str">
        <f t="shared" si="35"/>
        <v>n+4</v>
      </c>
      <c r="G141" s="311" t="str">
        <f t="shared" si="35"/>
        <v>n+5</v>
      </c>
      <c r="H141" s="311" t="str">
        <f t="shared" si="35"/>
        <v>n+6</v>
      </c>
      <c r="I141" s="311" t="str">
        <f t="shared" si="35"/>
        <v>n+7</v>
      </c>
      <c r="J141" s="311" t="str">
        <f t="shared" si="35"/>
        <v>n+8</v>
      </c>
      <c r="K141" s="311" t="str">
        <f t="shared" si="35"/>
        <v>n+9</v>
      </c>
      <c r="L141" s="311" t="str">
        <f t="shared" si="35"/>
        <v>n+10</v>
      </c>
      <c r="M141" s="311" t="str">
        <f t="shared" si="35"/>
        <v>n+11</v>
      </c>
      <c r="N141" s="311" t="str">
        <f t="shared" si="35"/>
        <v>n+12</v>
      </c>
      <c r="O141" s="311" t="str">
        <f t="shared" si="35"/>
        <v>n+13</v>
      </c>
      <c r="P141" s="311" t="str">
        <f t="shared" si="35"/>
        <v>n+14</v>
      </c>
      <c r="Q141" s="288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</row>
    <row r="142" spans="1:75">
      <c r="A142" s="198" t="s">
        <v>13</v>
      </c>
      <c r="B142" s="434"/>
      <c r="C142" s="434"/>
      <c r="D142" s="434"/>
      <c r="E142" s="434"/>
      <c r="F142" s="434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123"/>
      <c r="R142" s="4"/>
      <c r="S142" s="4"/>
      <c r="T142" s="4"/>
      <c r="BT142" s="5"/>
      <c r="BU142" s="5"/>
      <c r="BV142" s="5"/>
      <c r="BW142" s="5"/>
    </row>
    <row r="143" spans="1:75">
      <c r="A143" s="198" t="s">
        <v>14</v>
      </c>
      <c r="B143" s="434"/>
      <c r="C143" s="434"/>
      <c r="D143" s="434"/>
      <c r="E143" s="434"/>
      <c r="F143" s="434"/>
      <c r="G143" s="434"/>
      <c r="H143" s="434"/>
      <c r="I143" s="434"/>
      <c r="J143" s="434"/>
      <c r="K143" s="434"/>
      <c r="L143" s="434"/>
      <c r="M143" s="434"/>
      <c r="N143" s="434"/>
      <c r="O143" s="434"/>
      <c r="P143" s="434"/>
      <c r="Q143" s="123"/>
      <c r="R143" s="4"/>
      <c r="S143" s="4"/>
      <c r="T143" s="4"/>
      <c r="BT143" s="5"/>
      <c r="BU143" s="5"/>
      <c r="BV143" s="5"/>
      <c r="BW143" s="5"/>
    </row>
    <row r="144" spans="1:75">
      <c r="A144" s="198" t="s">
        <v>15</v>
      </c>
      <c r="B144" s="434"/>
      <c r="C144" s="434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123"/>
      <c r="R144" s="4"/>
      <c r="S144" s="4"/>
      <c r="T144" s="4"/>
      <c r="BT144" s="5"/>
      <c r="BU144" s="5"/>
      <c r="BV144" s="5"/>
      <c r="BW144" s="5"/>
    </row>
    <row r="145" spans="1:75">
      <c r="A145" s="198" t="s">
        <v>16</v>
      </c>
      <c r="B145" s="434"/>
      <c r="C145" s="434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123"/>
      <c r="R145" s="4"/>
      <c r="S145" s="4"/>
      <c r="T145" s="4"/>
      <c r="BT145" s="5"/>
      <c r="BU145" s="5"/>
      <c r="BV145" s="5"/>
      <c r="BW145" s="5"/>
    </row>
    <row r="146" spans="1:75">
      <c r="A146" s="198" t="s">
        <v>17</v>
      </c>
      <c r="B146" s="434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123"/>
      <c r="R146" s="4"/>
      <c r="S146" s="4"/>
      <c r="T146" s="4"/>
      <c r="BT146" s="5"/>
      <c r="BU146" s="5"/>
      <c r="BV146" s="5"/>
      <c r="BW146" s="5"/>
    </row>
    <row r="147" spans="1: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7"/>
      <c r="S147" s="107"/>
      <c r="T147" s="107"/>
      <c r="U147" s="124"/>
    </row>
    <row r="148" spans="1: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25"/>
    </row>
    <row r="149" spans="1:75" ht="21" customHeight="1">
      <c r="A149" s="285" t="s">
        <v>130</v>
      </c>
      <c r="B149" s="286"/>
      <c r="C149" s="285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8"/>
    </row>
    <row r="150" spans="1:75">
      <c r="A150" s="456" t="s">
        <v>120</v>
      </c>
      <c r="B150" s="456"/>
      <c r="C150" s="456"/>
      <c r="D150" s="456"/>
      <c r="E150" s="456"/>
      <c r="F150" s="456"/>
      <c r="G150" s="456"/>
      <c r="H150" s="456"/>
      <c r="I150" s="456"/>
      <c r="J150" s="456"/>
      <c r="K150" s="456"/>
      <c r="L150" s="456"/>
      <c r="M150" s="456"/>
      <c r="N150" s="456"/>
      <c r="O150" s="456"/>
      <c r="P150" s="456"/>
      <c r="Q150" s="456"/>
      <c r="R150" s="456"/>
      <c r="S150" s="456"/>
      <c r="T150" s="456"/>
      <c r="U150" s="456"/>
    </row>
    <row r="151" spans="1:75" s="1" customFormat="1" ht="15" customHeight="1">
      <c r="A151" s="308" t="s">
        <v>12</v>
      </c>
      <c r="B151" s="311" t="str">
        <f>B141</f>
        <v>n</v>
      </c>
      <c r="C151" s="311" t="str">
        <f t="shared" ref="C151:M151" si="36">C141</f>
        <v>n+1</v>
      </c>
      <c r="D151" s="311" t="str">
        <f t="shared" si="36"/>
        <v>n+2</v>
      </c>
      <c r="E151" s="311" t="str">
        <f t="shared" si="36"/>
        <v>n+3</v>
      </c>
      <c r="F151" s="311" t="str">
        <f t="shared" si="36"/>
        <v>n+4</v>
      </c>
      <c r="G151" s="311" t="str">
        <f t="shared" si="36"/>
        <v>n+5</v>
      </c>
      <c r="H151" s="311" t="str">
        <f t="shared" si="36"/>
        <v>n+6</v>
      </c>
      <c r="I151" s="311" t="str">
        <f t="shared" si="36"/>
        <v>n+7</v>
      </c>
      <c r="J151" s="311" t="str">
        <f t="shared" si="36"/>
        <v>n+8</v>
      </c>
      <c r="K151" s="311" t="str">
        <f t="shared" si="36"/>
        <v>n+9</v>
      </c>
      <c r="L151" s="311" t="str">
        <f t="shared" si="36"/>
        <v>n+10</v>
      </c>
      <c r="M151" s="311" t="str">
        <f t="shared" si="36"/>
        <v>n+11</v>
      </c>
      <c r="N151" s="311" t="str">
        <f>N141</f>
        <v>n+12</v>
      </c>
      <c r="O151" s="311" t="str">
        <f>O141</f>
        <v>n+13</v>
      </c>
      <c r="P151" s="311" t="str">
        <f>P141</f>
        <v>n+14</v>
      </c>
      <c r="Q151" s="288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</row>
    <row r="152" spans="1:75">
      <c r="A152" s="198" t="s">
        <v>195</v>
      </c>
      <c r="B152" s="434"/>
      <c r="C152" s="434"/>
      <c r="D152" s="434"/>
      <c r="E152" s="434"/>
      <c r="F152" s="434"/>
      <c r="G152" s="434"/>
      <c r="H152" s="434"/>
      <c r="I152" s="434"/>
      <c r="J152" s="434"/>
      <c r="K152" s="434"/>
      <c r="L152" s="434"/>
      <c r="M152" s="434"/>
      <c r="N152" s="434"/>
      <c r="O152" s="434"/>
      <c r="P152" s="434"/>
      <c r="Q152" s="123"/>
      <c r="R152" s="4"/>
      <c r="S152" s="4"/>
      <c r="T152" s="4"/>
      <c r="BT152" s="5"/>
      <c r="BU152" s="5"/>
      <c r="BV152" s="5"/>
      <c r="BW152" s="5"/>
    </row>
    <row r="153" spans="1:75">
      <c r="A153" s="198" t="s">
        <v>193</v>
      </c>
      <c r="B153" s="434"/>
      <c r="C153" s="434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123"/>
      <c r="R153" s="4"/>
      <c r="S153" s="4"/>
      <c r="T153" s="4"/>
      <c r="BT153" s="5"/>
      <c r="BU153" s="5"/>
      <c r="BV153" s="5"/>
      <c r="BW153" s="5"/>
    </row>
    <row r="154" spans="1:75">
      <c r="A154" s="198" t="s">
        <v>196</v>
      </c>
      <c r="B154" s="434"/>
      <c r="C154" s="434"/>
      <c r="D154" s="434"/>
      <c r="E154" s="434"/>
      <c r="F154" s="434"/>
      <c r="G154" s="434"/>
      <c r="H154" s="434"/>
      <c r="I154" s="434"/>
      <c r="J154" s="434"/>
      <c r="K154" s="434"/>
      <c r="L154" s="434"/>
      <c r="M154" s="434"/>
      <c r="N154" s="434"/>
      <c r="O154" s="434"/>
      <c r="P154" s="434"/>
      <c r="Q154" s="123"/>
      <c r="R154" s="4"/>
      <c r="S154" s="4"/>
      <c r="T154" s="4"/>
      <c r="BT154" s="5"/>
      <c r="BU154" s="5"/>
      <c r="BV154" s="5"/>
      <c r="BW154" s="5"/>
    </row>
    <row r="155" spans="1:75">
      <c r="A155" s="198" t="s">
        <v>16</v>
      </c>
      <c r="B155" s="434"/>
      <c r="C155" s="434"/>
      <c r="D155" s="434"/>
      <c r="E155" s="434"/>
      <c r="F155" s="434"/>
      <c r="G155" s="434"/>
      <c r="H155" s="434"/>
      <c r="I155" s="434"/>
      <c r="J155" s="434"/>
      <c r="K155" s="434"/>
      <c r="L155" s="434"/>
      <c r="M155" s="434"/>
      <c r="N155" s="434"/>
      <c r="O155" s="434"/>
      <c r="P155" s="434"/>
      <c r="Q155" s="123"/>
      <c r="R155" s="4"/>
      <c r="S155" s="4"/>
      <c r="T155" s="4"/>
      <c r="BT155" s="5"/>
      <c r="BU155" s="5"/>
      <c r="BV155" s="5"/>
      <c r="BW155" s="5"/>
    </row>
    <row r="156" spans="1:75">
      <c r="A156" s="198" t="s">
        <v>17</v>
      </c>
      <c r="B156" s="434"/>
      <c r="C156" s="434"/>
      <c r="D156" s="434"/>
      <c r="E156" s="434"/>
      <c r="F156" s="434"/>
      <c r="G156" s="434"/>
      <c r="H156" s="434"/>
      <c r="I156" s="434"/>
      <c r="J156" s="434"/>
      <c r="K156" s="434"/>
      <c r="L156" s="434"/>
      <c r="M156" s="434"/>
      <c r="N156" s="434"/>
      <c r="O156" s="434"/>
      <c r="P156" s="434"/>
      <c r="Q156" s="123"/>
      <c r="R156" s="4"/>
      <c r="S156" s="4"/>
      <c r="T156" s="4"/>
      <c r="BT156" s="5"/>
      <c r="BU156" s="5"/>
      <c r="BV156" s="5"/>
      <c r="BW156" s="5"/>
    </row>
    <row r="157" spans="1: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25"/>
    </row>
    <row r="158" spans="1: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25"/>
    </row>
    <row r="159" spans="1:75" s="1" customFormat="1" ht="21" customHeight="1">
      <c r="A159" s="285" t="s">
        <v>133</v>
      </c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89"/>
      <c r="O159" s="289"/>
      <c r="P159" s="289"/>
      <c r="Q159" s="289"/>
      <c r="R159" s="289"/>
      <c r="S159" s="289"/>
      <c r="T159" s="289"/>
      <c r="U159" s="290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</row>
    <row r="160" spans="1:75" s="1" customFormat="1">
      <c r="A160" s="456" t="s">
        <v>121</v>
      </c>
      <c r="B160" s="456"/>
      <c r="C160" s="456"/>
      <c r="D160" s="456"/>
      <c r="E160" s="456"/>
      <c r="F160" s="456"/>
      <c r="G160" s="456"/>
      <c r="H160" s="456"/>
      <c r="I160" s="456"/>
      <c r="J160" s="456"/>
      <c r="K160" s="456"/>
      <c r="L160" s="456"/>
      <c r="M160" s="456"/>
      <c r="N160" s="456"/>
      <c r="O160" s="456"/>
      <c r="P160" s="456"/>
      <c r="Q160" s="456"/>
      <c r="R160" s="456"/>
      <c r="S160" s="456"/>
      <c r="T160" s="456"/>
      <c r="U160" s="456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</row>
    <row r="161" spans="1:75" s="1" customFormat="1" ht="15" customHeight="1">
      <c r="A161" s="308" t="s">
        <v>12</v>
      </c>
      <c r="B161" s="311" t="str">
        <f>B131</f>
        <v>n</v>
      </c>
      <c r="C161" s="311" t="str">
        <f t="shared" ref="C161:M161" si="37">C131</f>
        <v>n+1</v>
      </c>
      <c r="D161" s="311" t="str">
        <f t="shared" si="37"/>
        <v>n+2</v>
      </c>
      <c r="E161" s="311" t="str">
        <f t="shared" si="37"/>
        <v>n+3</v>
      </c>
      <c r="F161" s="311" t="str">
        <f t="shared" si="37"/>
        <v>n+4</v>
      </c>
      <c r="G161" s="311" t="str">
        <f t="shared" si="37"/>
        <v>n+5</v>
      </c>
      <c r="H161" s="311" t="str">
        <f t="shared" si="37"/>
        <v>n+6</v>
      </c>
      <c r="I161" s="311" t="str">
        <f t="shared" si="37"/>
        <v>n+7</v>
      </c>
      <c r="J161" s="311" t="str">
        <f t="shared" si="37"/>
        <v>n+8</v>
      </c>
      <c r="K161" s="311" t="str">
        <f t="shared" si="37"/>
        <v>n+9</v>
      </c>
      <c r="L161" s="311" t="str">
        <f t="shared" si="37"/>
        <v>n+10</v>
      </c>
      <c r="M161" s="311" t="str">
        <f t="shared" si="37"/>
        <v>n+11</v>
      </c>
      <c r="N161" s="311" t="str">
        <f>N131</f>
        <v>n+12</v>
      </c>
      <c r="O161" s="311" t="str">
        <f>O131</f>
        <v>n+13</v>
      </c>
      <c r="P161" s="311" t="str">
        <f>P131</f>
        <v>n+14</v>
      </c>
      <c r="Q161" s="288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</row>
    <row r="162" spans="1:75">
      <c r="A162" s="198" t="s">
        <v>18</v>
      </c>
      <c r="B162" s="434"/>
      <c r="C162" s="434"/>
      <c r="D162" s="434"/>
      <c r="E162" s="434"/>
      <c r="F162" s="434"/>
      <c r="G162" s="434"/>
      <c r="H162" s="434"/>
      <c r="I162" s="434"/>
      <c r="J162" s="434"/>
      <c r="K162" s="434"/>
      <c r="L162" s="434"/>
      <c r="M162" s="434"/>
      <c r="N162" s="434"/>
      <c r="O162" s="434"/>
      <c r="P162" s="434"/>
      <c r="Q162" s="123"/>
      <c r="R162" s="4"/>
      <c r="S162" s="4"/>
      <c r="T162" s="4"/>
      <c r="BT162" s="5"/>
      <c r="BU162" s="5"/>
      <c r="BV162" s="5"/>
      <c r="BW162" s="5"/>
    </row>
    <row r="163" spans="1:75">
      <c r="A163" s="198" t="s">
        <v>19</v>
      </c>
      <c r="B163" s="434"/>
      <c r="C163" s="434"/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123"/>
      <c r="R163" s="4"/>
      <c r="S163" s="4"/>
      <c r="T163" s="4"/>
      <c r="BT163" s="5"/>
      <c r="BU163" s="5"/>
      <c r="BV163" s="5"/>
      <c r="BW163" s="5"/>
    </row>
    <row r="164" spans="1:75">
      <c r="A164" s="198" t="s">
        <v>20</v>
      </c>
      <c r="B164" s="434"/>
      <c r="C164" s="434"/>
      <c r="D164" s="434"/>
      <c r="E164" s="434"/>
      <c r="F164" s="434"/>
      <c r="G164" s="434"/>
      <c r="H164" s="434"/>
      <c r="I164" s="434"/>
      <c r="J164" s="434"/>
      <c r="K164" s="434"/>
      <c r="L164" s="434"/>
      <c r="M164" s="434"/>
      <c r="N164" s="434"/>
      <c r="O164" s="434"/>
      <c r="P164" s="434"/>
      <c r="Q164" s="123"/>
      <c r="R164" s="4"/>
      <c r="S164" s="4"/>
      <c r="T164" s="4"/>
      <c r="BT164" s="5"/>
      <c r="BU164" s="5"/>
      <c r="BV164" s="5"/>
      <c r="BW164" s="5"/>
    </row>
    <row r="165" spans="1:75">
      <c r="A165" s="198" t="s">
        <v>21</v>
      </c>
      <c r="B165" s="434"/>
      <c r="C165" s="434"/>
      <c r="D165" s="434"/>
      <c r="E165" s="434"/>
      <c r="F165" s="434"/>
      <c r="G165" s="434"/>
      <c r="H165" s="434"/>
      <c r="I165" s="434"/>
      <c r="J165" s="434"/>
      <c r="K165" s="434"/>
      <c r="L165" s="434"/>
      <c r="M165" s="434"/>
      <c r="N165" s="434"/>
      <c r="O165" s="434"/>
      <c r="P165" s="434"/>
      <c r="Q165" s="123"/>
      <c r="R165" s="4"/>
      <c r="S165" s="4"/>
      <c r="T165" s="4"/>
      <c r="BT165" s="5"/>
      <c r="BU165" s="5"/>
      <c r="BV165" s="5"/>
      <c r="BW165" s="5"/>
    </row>
    <row r="166" spans="1:75">
      <c r="A166" s="198" t="s">
        <v>22</v>
      </c>
      <c r="B166" s="434"/>
      <c r="C166" s="434"/>
      <c r="D166" s="434"/>
      <c r="E166" s="434"/>
      <c r="F166" s="434"/>
      <c r="G166" s="434"/>
      <c r="H166" s="434"/>
      <c r="I166" s="434"/>
      <c r="J166" s="434"/>
      <c r="K166" s="434"/>
      <c r="L166" s="434"/>
      <c r="M166" s="434"/>
      <c r="N166" s="434"/>
      <c r="O166" s="434"/>
      <c r="P166" s="434"/>
      <c r="Q166" s="123"/>
      <c r="R166" s="4"/>
      <c r="S166" s="4"/>
      <c r="T166" s="4"/>
      <c r="BT166" s="5"/>
      <c r="BU166" s="5"/>
      <c r="BV166" s="5"/>
      <c r="BW166" s="5"/>
    </row>
    <row r="167" spans="1:75">
      <c r="A167" s="198" t="s">
        <v>117</v>
      </c>
      <c r="B167" s="435"/>
      <c r="C167" s="435"/>
      <c r="D167" s="435"/>
      <c r="E167" s="435"/>
      <c r="F167" s="435"/>
      <c r="G167" s="435"/>
      <c r="H167" s="435"/>
      <c r="I167" s="435"/>
      <c r="J167" s="435"/>
      <c r="K167" s="435"/>
      <c r="L167" s="435"/>
      <c r="M167" s="435"/>
      <c r="N167" s="435"/>
      <c r="O167" s="435"/>
      <c r="P167" s="435"/>
      <c r="Q167" s="123"/>
      <c r="R167" s="4"/>
      <c r="S167" s="4"/>
      <c r="T167" s="4"/>
      <c r="BT167" s="5"/>
      <c r="BU167" s="5"/>
      <c r="BV167" s="5"/>
      <c r="BW167" s="5"/>
    </row>
    <row r="168" spans="1: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24"/>
    </row>
    <row r="169" spans="1: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24"/>
    </row>
    <row r="170" spans="1:75" s="1" customFormat="1" ht="21" customHeight="1">
      <c r="A170" s="285" t="s">
        <v>134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90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</row>
    <row r="171" spans="1:75" s="1" customFormat="1">
      <c r="A171" s="456" t="s">
        <v>121</v>
      </c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456"/>
      <c r="R171" s="456"/>
      <c r="S171" s="456"/>
      <c r="T171" s="456"/>
      <c r="U171" s="456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</row>
    <row r="172" spans="1:75" s="1" customFormat="1" ht="15" customHeight="1">
      <c r="A172" s="308" t="s">
        <v>12</v>
      </c>
      <c r="B172" s="311" t="str">
        <f>B161</f>
        <v>n</v>
      </c>
      <c r="C172" s="311" t="str">
        <f t="shared" ref="C172:M172" si="38">C161</f>
        <v>n+1</v>
      </c>
      <c r="D172" s="311" t="str">
        <f t="shared" si="38"/>
        <v>n+2</v>
      </c>
      <c r="E172" s="311" t="str">
        <f t="shared" si="38"/>
        <v>n+3</v>
      </c>
      <c r="F172" s="311" t="str">
        <f t="shared" si="38"/>
        <v>n+4</v>
      </c>
      <c r="G172" s="311" t="str">
        <f t="shared" si="38"/>
        <v>n+5</v>
      </c>
      <c r="H172" s="311" t="str">
        <f t="shared" si="38"/>
        <v>n+6</v>
      </c>
      <c r="I172" s="311" t="str">
        <f t="shared" si="38"/>
        <v>n+7</v>
      </c>
      <c r="J172" s="311" t="str">
        <f t="shared" si="38"/>
        <v>n+8</v>
      </c>
      <c r="K172" s="311" t="str">
        <f t="shared" si="38"/>
        <v>n+9</v>
      </c>
      <c r="L172" s="311" t="str">
        <f t="shared" si="38"/>
        <v>n+10</v>
      </c>
      <c r="M172" s="311" t="str">
        <f t="shared" si="38"/>
        <v>n+11</v>
      </c>
      <c r="N172" s="311" t="str">
        <f>N161</f>
        <v>n+12</v>
      </c>
      <c r="O172" s="311" t="str">
        <f>O161</f>
        <v>n+13</v>
      </c>
      <c r="P172" s="311" t="str">
        <f>P161</f>
        <v>n+14</v>
      </c>
      <c r="Q172" s="288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</row>
    <row r="173" spans="1:75">
      <c r="A173" s="198" t="s">
        <v>18</v>
      </c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4"/>
      <c r="M173" s="434"/>
      <c r="N173" s="434"/>
      <c r="O173" s="434"/>
      <c r="P173" s="434"/>
      <c r="Q173" s="123"/>
      <c r="R173" s="4"/>
      <c r="S173" s="4"/>
      <c r="T173" s="4"/>
      <c r="BT173" s="5"/>
      <c r="BU173" s="5"/>
      <c r="BV173" s="5"/>
      <c r="BW173" s="5"/>
    </row>
    <row r="174" spans="1:75">
      <c r="A174" s="198" t="s">
        <v>19</v>
      </c>
      <c r="B174" s="434"/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123"/>
      <c r="R174" s="4"/>
      <c r="S174" s="4"/>
      <c r="T174" s="4"/>
      <c r="BT174" s="5"/>
      <c r="BU174" s="5"/>
      <c r="BV174" s="5"/>
      <c r="BW174" s="5"/>
    </row>
    <row r="175" spans="1:75">
      <c r="A175" s="198" t="s">
        <v>20</v>
      </c>
      <c r="B175" s="434"/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123"/>
      <c r="R175" s="4"/>
      <c r="S175" s="4"/>
      <c r="T175" s="4"/>
      <c r="BT175" s="5"/>
      <c r="BU175" s="5"/>
      <c r="BV175" s="5"/>
      <c r="BW175" s="5"/>
    </row>
    <row r="176" spans="1:75">
      <c r="A176" s="198" t="s">
        <v>21</v>
      </c>
      <c r="B176" s="434"/>
      <c r="C176" s="434"/>
      <c r="D176" s="434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123"/>
      <c r="R176" s="4"/>
      <c r="S176" s="4"/>
      <c r="T176" s="4"/>
      <c r="BT176" s="5"/>
      <c r="BU176" s="5"/>
      <c r="BV176" s="5"/>
      <c r="BW176" s="5"/>
    </row>
    <row r="177" spans="1:75">
      <c r="A177" s="198" t="s">
        <v>22</v>
      </c>
      <c r="B177" s="434"/>
      <c r="C177" s="434"/>
      <c r="D177" s="434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123"/>
      <c r="R177" s="4"/>
      <c r="S177" s="4"/>
      <c r="T177" s="4"/>
      <c r="BT177" s="5"/>
      <c r="BU177" s="5"/>
      <c r="BV177" s="5"/>
      <c r="BW177" s="5"/>
    </row>
    <row r="178" spans="1:75">
      <c r="A178" s="198" t="s">
        <v>117</v>
      </c>
      <c r="B178" s="435"/>
      <c r="C178" s="435"/>
      <c r="D178" s="435"/>
      <c r="E178" s="435"/>
      <c r="F178" s="435"/>
      <c r="G178" s="435"/>
      <c r="H178" s="435"/>
      <c r="I178" s="435"/>
      <c r="J178" s="435"/>
      <c r="K178" s="435"/>
      <c r="L178" s="435"/>
      <c r="M178" s="435"/>
      <c r="N178" s="435"/>
      <c r="O178" s="435"/>
      <c r="P178" s="435"/>
      <c r="Q178" s="123"/>
      <c r="R178" s="4"/>
      <c r="S178" s="4"/>
      <c r="T178" s="4"/>
      <c r="BT178" s="5"/>
      <c r="BU178" s="5"/>
      <c r="BV178" s="5"/>
      <c r="BW178" s="5"/>
    </row>
    <row r="179" spans="1: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24"/>
    </row>
    <row r="180" spans="1: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24"/>
    </row>
    <row r="181" spans="1:75" s="1" customFormat="1" ht="21" customHeight="1">
      <c r="A181" s="285" t="s">
        <v>130</v>
      </c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  <c r="S181" s="289"/>
      <c r="T181" s="289"/>
      <c r="U181" s="290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</row>
    <row r="182" spans="1:75" s="1" customFormat="1">
      <c r="A182" s="456" t="s">
        <v>121</v>
      </c>
      <c r="B182" s="456"/>
      <c r="C182" s="456"/>
      <c r="D182" s="456"/>
      <c r="E182" s="456"/>
      <c r="F182" s="456"/>
      <c r="G182" s="456"/>
      <c r="H182" s="456"/>
      <c r="I182" s="456"/>
      <c r="J182" s="456"/>
      <c r="K182" s="456"/>
      <c r="L182" s="456"/>
      <c r="M182" s="456"/>
      <c r="N182" s="456"/>
      <c r="O182" s="456"/>
      <c r="P182" s="456"/>
      <c r="Q182" s="456"/>
      <c r="R182" s="456"/>
      <c r="S182" s="456"/>
      <c r="T182" s="456"/>
      <c r="U182" s="456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</row>
    <row r="183" spans="1:75" s="1" customFormat="1" ht="15" customHeight="1">
      <c r="A183" s="308" t="s">
        <v>12</v>
      </c>
      <c r="B183" s="311" t="str">
        <f>B172</f>
        <v>n</v>
      </c>
      <c r="C183" s="311" t="str">
        <f t="shared" ref="C183:M183" si="39">C172</f>
        <v>n+1</v>
      </c>
      <c r="D183" s="311" t="str">
        <f t="shared" si="39"/>
        <v>n+2</v>
      </c>
      <c r="E183" s="311" t="str">
        <f t="shared" si="39"/>
        <v>n+3</v>
      </c>
      <c r="F183" s="311" t="str">
        <f t="shared" si="39"/>
        <v>n+4</v>
      </c>
      <c r="G183" s="311" t="str">
        <f t="shared" si="39"/>
        <v>n+5</v>
      </c>
      <c r="H183" s="311" t="str">
        <f t="shared" si="39"/>
        <v>n+6</v>
      </c>
      <c r="I183" s="311" t="str">
        <f t="shared" si="39"/>
        <v>n+7</v>
      </c>
      <c r="J183" s="311" t="str">
        <f t="shared" si="39"/>
        <v>n+8</v>
      </c>
      <c r="K183" s="311" t="str">
        <f t="shared" si="39"/>
        <v>n+9</v>
      </c>
      <c r="L183" s="311" t="str">
        <f t="shared" si="39"/>
        <v>n+10</v>
      </c>
      <c r="M183" s="311" t="str">
        <f t="shared" si="39"/>
        <v>n+11</v>
      </c>
      <c r="N183" s="311" t="str">
        <f>N172</f>
        <v>n+12</v>
      </c>
      <c r="O183" s="311" t="str">
        <f>O172</f>
        <v>n+13</v>
      </c>
      <c r="P183" s="311" t="str">
        <f>P172</f>
        <v>n+14</v>
      </c>
      <c r="Q183" s="288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</row>
    <row r="184" spans="1:75">
      <c r="A184" s="198" t="str">
        <f>A152</f>
        <v>Internet</v>
      </c>
      <c r="B184" s="434"/>
      <c r="C184" s="434"/>
      <c r="D184" s="434"/>
      <c r="E184" s="434"/>
      <c r="F184" s="434"/>
      <c r="G184" s="434"/>
      <c r="H184" s="434"/>
      <c r="I184" s="434"/>
      <c r="J184" s="434"/>
      <c r="K184" s="434"/>
      <c r="L184" s="434"/>
      <c r="M184" s="434"/>
      <c r="N184" s="434"/>
      <c r="O184" s="434"/>
      <c r="P184" s="434"/>
      <c r="Q184" s="123"/>
      <c r="R184" s="4"/>
      <c r="S184" s="4"/>
      <c r="T184" s="4"/>
      <c r="BT184" s="5"/>
      <c r="BU184" s="5"/>
      <c r="BV184" s="5"/>
      <c r="BW184" s="5"/>
    </row>
    <row r="185" spans="1:75">
      <c r="A185" s="198" t="str">
        <f>A153</f>
        <v>Telewizja</v>
      </c>
      <c r="B185" s="434"/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123"/>
      <c r="R185" s="4"/>
      <c r="S185" s="4"/>
      <c r="T185" s="4"/>
      <c r="BT185" s="5"/>
      <c r="BU185" s="5"/>
      <c r="BV185" s="5"/>
      <c r="BW185" s="5"/>
    </row>
    <row r="186" spans="1:75">
      <c r="A186" s="198" t="str">
        <f>A154</f>
        <v>Transmisja danych</v>
      </c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123"/>
      <c r="R186" s="4"/>
      <c r="S186" s="4"/>
      <c r="T186" s="4"/>
      <c r="BT186" s="5"/>
      <c r="BU186" s="5"/>
      <c r="BV186" s="5"/>
      <c r="BW186" s="5"/>
    </row>
    <row r="187" spans="1:75">
      <c r="A187" s="198" t="s">
        <v>21</v>
      </c>
      <c r="B187" s="434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434"/>
      <c r="P187" s="434"/>
      <c r="Q187" s="123"/>
      <c r="R187" s="4"/>
      <c r="S187" s="4"/>
      <c r="T187" s="4"/>
      <c r="BT187" s="5"/>
      <c r="BU187" s="5"/>
      <c r="BV187" s="5"/>
      <c r="BW187" s="5"/>
    </row>
    <row r="188" spans="1:75">
      <c r="A188" s="198" t="s">
        <v>22</v>
      </c>
      <c r="B188" s="434"/>
      <c r="C188" s="434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123"/>
      <c r="R188" s="4"/>
      <c r="S188" s="4"/>
      <c r="T188" s="4"/>
      <c r="BT188" s="5"/>
      <c r="BU188" s="5"/>
      <c r="BV188" s="5"/>
      <c r="BW188" s="5"/>
    </row>
    <row r="189" spans="1:75">
      <c r="A189" s="198" t="s">
        <v>117</v>
      </c>
      <c r="B189" s="435"/>
      <c r="C189" s="435"/>
      <c r="D189" s="435"/>
      <c r="E189" s="435"/>
      <c r="F189" s="435"/>
      <c r="G189" s="435"/>
      <c r="H189" s="435"/>
      <c r="I189" s="435"/>
      <c r="J189" s="435"/>
      <c r="K189" s="435"/>
      <c r="L189" s="435"/>
      <c r="M189" s="435"/>
      <c r="N189" s="435"/>
      <c r="O189" s="435"/>
      <c r="P189" s="435"/>
      <c r="Q189" s="123"/>
      <c r="R189" s="4"/>
      <c r="S189" s="4"/>
      <c r="T189" s="4"/>
      <c r="BT189" s="5"/>
      <c r="BU189" s="5"/>
      <c r="BV189" s="5"/>
      <c r="BW189" s="5"/>
    </row>
    <row r="190" spans="1:7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3"/>
    </row>
    <row r="191" spans="1: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24"/>
    </row>
    <row r="192" spans="1:75" s="1" customFormat="1" ht="21" customHeight="1">
      <c r="A192" s="285" t="s">
        <v>133</v>
      </c>
      <c r="B192" s="289"/>
      <c r="C192" s="289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289"/>
      <c r="Q192" s="289"/>
      <c r="R192" s="289"/>
      <c r="S192" s="289"/>
      <c r="T192" s="289"/>
      <c r="U192" s="290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</row>
    <row r="193" spans="1:75" s="1" customFormat="1">
      <c r="A193" s="456" t="s">
        <v>131</v>
      </c>
      <c r="B193" s="456"/>
      <c r="C193" s="456"/>
      <c r="D193" s="456"/>
      <c r="E193" s="456"/>
      <c r="F193" s="456"/>
      <c r="G193" s="456"/>
      <c r="H193" s="456"/>
      <c r="I193" s="456"/>
      <c r="J193" s="456"/>
      <c r="K193" s="456"/>
      <c r="L193" s="456"/>
      <c r="M193" s="456"/>
      <c r="N193" s="456"/>
      <c r="O193" s="456"/>
      <c r="P193" s="456"/>
      <c r="Q193" s="456"/>
      <c r="R193" s="456"/>
      <c r="S193" s="456"/>
      <c r="T193" s="456"/>
      <c r="U193" s="456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</row>
    <row r="194" spans="1:75" s="1" customFormat="1" ht="15" customHeight="1">
      <c r="A194" s="308" t="s">
        <v>12</v>
      </c>
      <c r="B194" s="311" t="str">
        <f>B183</f>
        <v>n</v>
      </c>
      <c r="C194" s="311" t="str">
        <f t="shared" ref="C194:M194" si="40">C183</f>
        <v>n+1</v>
      </c>
      <c r="D194" s="311" t="str">
        <f t="shared" si="40"/>
        <v>n+2</v>
      </c>
      <c r="E194" s="311" t="str">
        <f t="shared" si="40"/>
        <v>n+3</v>
      </c>
      <c r="F194" s="311" t="str">
        <f t="shared" si="40"/>
        <v>n+4</v>
      </c>
      <c r="G194" s="311" t="str">
        <f t="shared" si="40"/>
        <v>n+5</v>
      </c>
      <c r="H194" s="311" t="str">
        <f t="shared" si="40"/>
        <v>n+6</v>
      </c>
      <c r="I194" s="311" t="str">
        <f t="shared" si="40"/>
        <v>n+7</v>
      </c>
      <c r="J194" s="311" t="str">
        <f t="shared" si="40"/>
        <v>n+8</v>
      </c>
      <c r="K194" s="311" t="str">
        <f t="shared" si="40"/>
        <v>n+9</v>
      </c>
      <c r="L194" s="311" t="str">
        <f t="shared" si="40"/>
        <v>n+10</v>
      </c>
      <c r="M194" s="311" t="str">
        <f t="shared" si="40"/>
        <v>n+11</v>
      </c>
      <c r="N194" s="311" t="str">
        <f>N183</f>
        <v>n+12</v>
      </c>
      <c r="O194" s="311" t="str">
        <f>O183</f>
        <v>n+13</v>
      </c>
      <c r="P194" s="311" t="str">
        <f>P183</f>
        <v>n+14</v>
      </c>
      <c r="Q194" s="288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</row>
    <row r="195" spans="1:75">
      <c r="A195" s="198" t="s">
        <v>23</v>
      </c>
      <c r="B195" s="434"/>
      <c r="C195" s="43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123"/>
      <c r="R195" s="4"/>
      <c r="S195" s="4"/>
      <c r="T195" s="4"/>
      <c r="BT195" s="5"/>
      <c r="BU195" s="5"/>
      <c r="BV195" s="5"/>
      <c r="BW195" s="5"/>
    </row>
    <row r="196" spans="1:75">
      <c r="A196" s="198" t="s">
        <v>24</v>
      </c>
      <c r="B196" s="434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123"/>
      <c r="R196" s="4"/>
      <c r="S196" s="4"/>
      <c r="T196" s="4"/>
      <c r="BT196" s="5"/>
      <c r="BU196" s="5"/>
      <c r="BV196" s="5"/>
      <c r="BW196" s="5"/>
    </row>
    <row r="197" spans="1:75">
      <c r="A197" s="198" t="s">
        <v>25</v>
      </c>
      <c r="B197" s="434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123"/>
      <c r="R197" s="4"/>
      <c r="S197" s="4"/>
      <c r="T197" s="4"/>
      <c r="BT197" s="5"/>
      <c r="BU197" s="5"/>
      <c r="BV197" s="5"/>
      <c r="BW197" s="5"/>
    </row>
    <row r="198" spans="1:75">
      <c r="A198" s="198" t="s">
        <v>26</v>
      </c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P198" s="434"/>
      <c r="Q198" s="123"/>
      <c r="R198" s="4"/>
      <c r="S198" s="4"/>
      <c r="T198" s="4"/>
      <c r="BT198" s="5"/>
      <c r="BU198" s="5"/>
      <c r="BV198" s="5"/>
      <c r="BW198" s="5"/>
    </row>
    <row r="199" spans="1:75">
      <c r="A199" s="198" t="s">
        <v>27</v>
      </c>
      <c r="B199" s="434"/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434"/>
      <c r="Q199" s="123"/>
      <c r="R199" s="4"/>
      <c r="S199" s="4"/>
      <c r="T199" s="4"/>
      <c r="BT199" s="5"/>
      <c r="BU199" s="5"/>
      <c r="BV199" s="5"/>
      <c r="BW199" s="5"/>
    </row>
    <row r="200" spans="1:75">
      <c r="A200" s="40" t="s">
        <v>116</v>
      </c>
      <c r="B200" s="435"/>
      <c r="C200" s="435"/>
      <c r="D200" s="435"/>
      <c r="E200" s="435"/>
      <c r="F200" s="435"/>
      <c r="G200" s="435"/>
      <c r="H200" s="435"/>
      <c r="I200" s="435"/>
      <c r="J200" s="435"/>
      <c r="K200" s="435"/>
      <c r="L200" s="435"/>
      <c r="M200" s="435"/>
      <c r="N200" s="435"/>
      <c r="O200" s="435"/>
      <c r="P200" s="435"/>
      <c r="Q200" s="123"/>
      <c r="R200" s="4"/>
      <c r="S200" s="4"/>
      <c r="T200" s="4"/>
      <c r="BT200" s="5"/>
      <c r="BU200" s="5"/>
      <c r="BV200" s="5"/>
      <c r="BW200" s="5"/>
    </row>
    <row r="201" spans="1:75">
      <c r="A201" s="40" t="s">
        <v>28</v>
      </c>
      <c r="B201" s="436">
        <f>ROUND(SUM(B195:B199),2)</f>
        <v>0</v>
      </c>
      <c r="C201" s="436">
        <f t="shared" ref="C201:P201" si="41">ROUND(SUM(C195:C199),2)</f>
        <v>0</v>
      </c>
      <c r="D201" s="436">
        <f t="shared" si="41"/>
        <v>0</v>
      </c>
      <c r="E201" s="436">
        <f t="shared" si="41"/>
        <v>0</v>
      </c>
      <c r="F201" s="436">
        <f t="shared" si="41"/>
        <v>0</v>
      </c>
      <c r="G201" s="436">
        <f t="shared" si="41"/>
        <v>0</v>
      </c>
      <c r="H201" s="436">
        <f t="shared" si="41"/>
        <v>0</v>
      </c>
      <c r="I201" s="436">
        <f t="shared" si="41"/>
        <v>0</v>
      </c>
      <c r="J201" s="436">
        <f t="shared" si="41"/>
        <v>0</v>
      </c>
      <c r="K201" s="436">
        <f t="shared" si="41"/>
        <v>0</v>
      </c>
      <c r="L201" s="436">
        <f t="shared" si="41"/>
        <v>0</v>
      </c>
      <c r="M201" s="436">
        <f t="shared" si="41"/>
        <v>0</v>
      </c>
      <c r="N201" s="436">
        <f t="shared" si="41"/>
        <v>0</v>
      </c>
      <c r="O201" s="436">
        <f t="shared" si="41"/>
        <v>0</v>
      </c>
      <c r="P201" s="436">
        <f t="shared" si="41"/>
        <v>0</v>
      </c>
      <c r="Q201" s="123"/>
      <c r="R201" s="4"/>
      <c r="S201" s="4"/>
      <c r="T201" s="4"/>
      <c r="BT201" s="5"/>
      <c r="BU201" s="5"/>
      <c r="BV201" s="5"/>
      <c r="BW201" s="5"/>
    </row>
    <row r="202" spans="1:75">
      <c r="A202" s="40" t="s">
        <v>29</v>
      </c>
      <c r="B202" s="436">
        <f>ROUND(B201*B200,2)</f>
        <v>0</v>
      </c>
      <c r="C202" s="436">
        <f t="shared" ref="C202:P202" si="42">ROUND(C201*C200,2)</f>
        <v>0</v>
      </c>
      <c r="D202" s="436">
        <f t="shared" si="42"/>
        <v>0</v>
      </c>
      <c r="E202" s="436">
        <f t="shared" si="42"/>
        <v>0</v>
      </c>
      <c r="F202" s="436">
        <f t="shared" si="42"/>
        <v>0</v>
      </c>
      <c r="G202" s="436">
        <f t="shared" si="42"/>
        <v>0</v>
      </c>
      <c r="H202" s="436">
        <f t="shared" si="42"/>
        <v>0</v>
      </c>
      <c r="I202" s="436">
        <f t="shared" si="42"/>
        <v>0</v>
      </c>
      <c r="J202" s="436">
        <f t="shared" si="42"/>
        <v>0</v>
      </c>
      <c r="K202" s="436">
        <f t="shared" si="42"/>
        <v>0</v>
      </c>
      <c r="L202" s="436">
        <f t="shared" si="42"/>
        <v>0</v>
      </c>
      <c r="M202" s="436">
        <f t="shared" si="42"/>
        <v>0</v>
      </c>
      <c r="N202" s="436">
        <f t="shared" si="42"/>
        <v>0</v>
      </c>
      <c r="O202" s="436">
        <f t="shared" si="42"/>
        <v>0</v>
      </c>
      <c r="P202" s="436">
        <f t="shared" si="42"/>
        <v>0</v>
      </c>
      <c r="Q202" s="123"/>
      <c r="R202" s="4"/>
      <c r="S202" s="4"/>
      <c r="T202" s="4"/>
      <c r="BT202" s="5"/>
      <c r="BU202" s="5"/>
      <c r="BV202" s="5"/>
      <c r="BW202" s="5"/>
    </row>
    <row r="203" spans="1: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24"/>
    </row>
    <row r="204" spans="1: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24"/>
    </row>
    <row r="205" spans="1:75" s="1" customFormat="1" ht="21" customHeight="1">
      <c r="A205" s="285" t="s">
        <v>134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90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</row>
    <row r="206" spans="1:75" s="1" customFormat="1">
      <c r="A206" s="456" t="s">
        <v>131</v>
      </c>
      <c r="B206" s="456"/>
      <c r="C206" s="456"/>
      <c r="D206" s="456"/>
      <c r="E206" s="456"/>
      <c r="F206" s="456"/>
      <c r="G206" s="456"/>
      <c r="H206" s="456"/>
      <c r="I206" s="456"/>
      <c r="J206" s="456"/>
      <c r="K206" s="456"/>
      <c r="L206" s="456"/>
      <c r="M206" s="456"/>
      <c r="N206" s="456"/>
      <c r="O206" s="456"/>
      <c r="P206" s="456"/>
      <c r="Q206" s="456"/>
      <c r="R206" s="456"/>
      <c r="S206" s="456"/>
      <c r="T206" s="456"/>
      <c r="U206" s="456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</row>
    <row r="207" spans="1:75" s="1" customFormat="1" ht="15" customHeight="1">
      <c r="A207" s="308" t="s">
        <v>12</v>
      </c>
      <c r="B207" s="311" t="str">
        <f>B194</f>
        <v>n</v>
      </c>
      <c r="C207" s="311" t="str">
        <f t="shared" ref="C207:M207" si="43">C194</f>
        <v>n+1</v>
      </c>
      <c r="D207" s="311" t="str">
        <f t="shared" si="43"/>
        <v>n+2</v>
      </c>
      <c r="E207" s="311" t="str">
        <f t="shared" si="43"/>
        <v>n+3</v>
      </c>
      <c r="F207" s="311" t="str">
        <f t="shared" si="43"/>
        <v>n+4</v>
      </c>
      <c r="G207" s="311" t="str">
        <f t="shared" si="43"/>
        <v>n+5</v>
      </c>
      <c r="H207" s="311" t="str">
        <f t="shared" si="43"/>
        <v>n+6</v>
      </c>
      <c r="I207" s="311" t="str">
        <f t="shared" si="43"/>
        <v>n+7</v>
      </c>
      <c r="J207" s="311" t="str">
        <f t="shared" si="43"/>
        <v>n+8</v>
      </c>
      <c r="K207" s="311" t="str">
        <f t="shared" si="43"/>
        <v>n+9</v>
      </c>
      <c r="L207" s="311" t="str">
        <f t="shared" si="43"/>
        <v>n+10</v>
      </c>
      <c r="M207" s="311" t="str">
        <f t="shared" si="43"/>
        <v>n+11</v>
      </c>
      <c r="N207" s="311" t="str">
        <f>N194</f>
        <v>n+12</v>
      </c>
      <c r="O207" s="311" t="str">
        <f>O194</f>
        <v>n+13</v>
      </c>
      <c r="P207" s="311" t="str">
        <f>P194</f>
        <v>n+14</v>
      </c>
      <c r="Q207" s="288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</row>
    <row r="208" spans="1:75">
      <c r="A208" s="198" t="s">
        <v>23</v>
      </c>
      <c r="B208" s="434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123"/>
      <c r="R208" s="4"/>
      <c r="S208" s="4"/>
      <c r="T208" s="4"/>
      <c r="BT208" s="5"/>
      <c r="BU208" s="5"/>
      <c r="BV208" s="5"/>
      <c r="BW208" s="5"/>
    </row>
    <row r="209" spans="1:75">
      <c r="A209" s="198" t="s">
        <v>24</v>
      </c>
      <c r="B209" s="434"/>
      <c r="C209" s="43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123"/>
      <c r="R209" s="4"/>
      <c r="S209" s="4"/>
      <c r="T209" s="4"/>
      <c r="BT209" s="5"/>
      <c r="BU209" s="5"/>
      <c r="BV209" s="5"/>
      <c r="BW209" s="5"/>
    </row>
    <row r="210" spans="1:75">
      <c r="A210" s="198" t="s">
        <v>25</v>
      </c>
      <c r="B210" s="434"/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123"/>
      <c r="R210" s="4"/>
      <c r="S210" s="4"/>
      <c r="T210" s="4"/>
      <c r="BT210" s="5"/>
      <c r="BU210" s="5"/>
      <c r="BV210" s="5"/>
      <c r="BW210" s="5"/>
    </row>
    <row r="211" spans="1:75">
      <c r="A211" s="198" t="s">
        <v>26</v>
      </c>
      <c r="B211" s="434"/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123"/>
      <c r="R211" s="4"/>
      <c r="S211" s="4"/>
      <c r="T211" s="4"/>
      <c r="BT211" s="5"/>
      <c r="BU211" s="5"/>
      <c r="BV211" s="5"/>
      <c r="BW211" s="5"/>
    </row>
    <row r="212" spans="1:75">
      <c r="A212" s="198" t="s">
        <v>27</v>
      </c>
      <c r="B212" s="434"/>
      <c r="C212" s="434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123"/>
      <c r="R212" s="4"/>
      <c r="S212" s="4"/>
      <c r="T212" s="4"/>
      <c r="BT212" s="5"/>
      <c r="BU212" s="5"/>
      <c r="BV212" s="5"/>
      <c r="BW212" s="5"/>
    </row>
    <row r="213" spans="1:75">
      <c r="A213" s="40" t="s">
        <v>116</v>
      </c>
      <c r="B213" s="435"/>
      <c r="C213" s="435"/>
      <c r="D213" s="435"/>
      <c r="E213" s="435"/>
      <c r="F213" s="435"/>
      <c r="G213" s="435"/>
      <c r="H213" s="435"/>
      <c r="I213" s="435"/>
      <c r="J213" s="435"/>
      <c r="K213" s="435"/>
      <c r="L213" s="435"/>
      <c r="M213" s="435"/>
      <c r="N213" s="435"/>
      <c r="O213" s="435"/>
      <c r="P213" s="435"/>
      <c r="Q213" s="123"/>
      <c r="R213" s="4"/>
      <c r="S213" s="4"/>
      <c r="T213" s="4"/>
      <c r="BT213" s="5"/>
      <c r="BU213" s="5"/>
      <c r="BV213" s="5"/>
      <c r="BW213" s="5"/>
    </row>
    <row r="214" spans="1:75">
      <c r="A214" s="40" t="s">
        <v>28</v>
      </c>
      <c r="B214" s="436">
        <f>ROUND(SUM(B208:B212),2)</f>
        <v>0</v>
      </c>
      <c r="C214" s="436">
        <f t="shared" ref="C214:P214" si="44">ROUND(SUM(C208:C212),2)</f>
        <v>0</v>
      </c>
      <c r="D214" s="436">
        <f t="shared" si="44"/>
        <v>0</v>
      </c>
      <c r="E214" s="436">
        <f t="shared" si="44"/>
        <v>0</v>
      </c>
      <c r="F214" s="436">
        <f t="shared" si="44"/>
        <v>0</v>
      </c>
      <c r="G214" s="436">
        <f t="shared" si="44"/>
        <v>0</v>
      </c>
      <c r="H214" s="436">
        <f t="shared" si="44"/>
        <v>0</v>
      </c>
      <c r="I214" s="436">
        <f t="shared" si="44"/>
        <v>0</v>
      </c>
      <c r="J214" s="436">
        <f t="shared" si="44"/>
        <v>0</v>
      </c>
      <c r="K214" s="436">
        <f t="shared" si="44"/>
        <v>0</v>
      </c>
      <c r="L214" s="436">
        <f t="shared" si="44"/>
        <v>0</v>
      </c>
      <c r="M214" s="436">
        <f t="shared" si="44"/>
        <v>0</v>
      </c>
      <c r="N214" s="436">
        <f t="shared" si="44"/>
        <v>0</v>
      </c>
      <c r="O214" s="436">
        <f t="shared" si="44"/>
        <v>0</v>
      </c>
      <c r="P214" s="436">
        <f t="shared" si="44"/>
        <v>0</v>
      </c>
      <c r="Q214" s="123"/>
      <c r="R214" s="4"/>
      <c r="S214" s="4"/>
      <c r="T214" s="4"/>
      <c r="BT214" s="5"/>
      <c r="BU214" s="5"/>
      <c r="BV214" s="5"/>
      <c r="BW214" s="5"/>
    </row>
    <row r="215" spans="1:75">
      <c r="A215" s="40" t="s">
        <v>29</v>
      </c>
      <c r="B215" s="436">
        <f>ROUND(B214*B213,2)</f>
        <v>0</v>
      </c>
      <c r="C215" s="436">
        <f t="shared" ref="C215:P215" si="45">ROUND(C214*C213,2)</f>
        <v>0</v>
      </c>
      <c r="D215" s="436">
        <f t="shared" si="45"/>
        <v>0</v>
      </c>
      <c r="E215" s="436">
        <f t="shared" si="45"/>
        <v>0</v>
      </c>
      <c r="F215" s="436">
        <f t="shared" si="45"/>
        <v>0</v>
      </c>
      <c r="G215" s="436">
        <f t="shared" si="45"/>
        <v>0</v>
      </c>
      <c r="H215" s="436">
        <f t="shared" si="45"/>
        <v>0</v>
      </c>
      <c r="I215" s="436">
        <f t="shared" si="45"/>
        <v>0</v>
      </c>
      <c r="J215" s="436">
        <f t="shared" si="45"/>
        <v>0</v>
      </c>
      <c r="K215" s="436">
        <f t="shared" si="45"/>
        <v>0</v>
      </c>
      <c r="L215" s="436">
        <f t="shared" si="45"/>
        <v>0</v>
      </c>
      <c r="M215" s="436">
        <f t="shared" si="45"/>
        <v>0</v>
      </c>
      <c r="N215" s="436">
        <f t="shared" si="45"/>
        <v>0</v>
      </c>
      <c r="O215" s="436">
        <f t="shared" si="45"/>
        <v>0</v>
      </c>
      <c r="P215" s="436">
        <f t="shared" si="45"/>
        <v>0</v>
      </c>
      <c r="Q215" s="123"/>
      <c r="R215" s="4"/>
      <c r="S215" s="4"/>
      <c r="T215" s="4"/>
      <c r="BT215" s="5"/>
      <c r="BU215" s="5"/>
      <c r="BV215" s="5"/>
      <c r="BW215" s="5"/>
    </row>
    <row r="216" spans="1: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24"/>
    </row>
    <row r="217" spans="1: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24"/>
    </row>
    <row r="218" spans="1:75" s="1" customFormat="1" ht="21" customHeight="1">
      <c r="A218" s="285" t="s">
        <v>130</v>
      </c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  <c r="N218" s="289"/>
      <c r="O218" s="289"/>
      <c r="P218" s="289"/>
      <c r="Q218" s="289"/>
      <c r="R218" s="289"/>
      <c r="S218" s="289"/>
      <c r="T218" s="289"/>
      <c r="U218" s="290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</row>
    <row r="219" spans="1:75" s="1" customFormat="1">
      <c r="A219" s="456" t="s">
        <v>131</v>
      </c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456"/>
      <c r="Q219" s="456"/>
      <c r="R219" s="456"/>
      <c r="S219" s="456"/>
      <c r="T219" s="456"/>
      <c r="U219" s="456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</row>
    <row r="220" spans="1:75" s="1" customFormat="1" ht="15" customHeight="1">
      <c r="A220" s="308" t="s">
        <v>12</v>
      </c>
      <c r="B220" s="311" t="str">
        <f>B207</f>
        <v>n</v>
      </c>
      <c r="C220" s="311" t="str">
        <f t="shared" ref="C220:M220" si="46">C207</f>
        <v>n+1</v>
      </c>
      <c r="D220" s="311" t="str">
        <f t="shared" si="46"/>
        <v>n+2</v>
      </c>
      <c r="E220" s="311" t="str">
        <f t="shared" si="46"/>
        <v>n+3</v>
      </c>
      <c r="F220" s="311" t="str">
        <f t="shared" si="46"/>
        <v>n+4</v>
      </c>
      <c r="G220" s="311" t="str">
        <f t="shared" si="46"/>
        <v>n+5</v>
      </c>
      <c r="H220" s="311" t="str">
        <f t="shared" si="46"/>
        <v>n+6</v>
      </c>
      <c r="I220" s="311" t="str">
        <f t="shared" si="46"/>
        <v>n+7</v>
      </c>
      <c r="J220" s="311" t="str">
        <f t="shared" si="46"/>
        <v>n+8</v>
      </c>
      <c r="K220" s="311" t="str">
        <f t="shared" si="46"/>
        <v>n+9</v>
      </c>
      <c r="L220" s="311" t="str">
        <f t="shared" si="46"/>
        <v>n+10</v>
      </c>
      <c r="M220" s="311" t="str">
        <f t="shared" si="46"/>
        <v>n+11</v>
      </c>
      <c r="N220" s="311" t="str">
        <f>N207</f>
        <v>n+12</v>
      </c>
      <c r="O220" s="311" t="str">
        <f>O207</f>
        <v>n+13</v>
      </c>
      <c r="P220" s="311" t="str">
        <f>P207</f>
        <v>n+14</v>
      </c>
      <c r="Q220" s="288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</row>
    <row r="221" spans="1:75">
      <c r="A221" s="198" t="s">
        <v>195</v>
      </c>
      <c r="B221" s="434"/>
      <c r="C221" s="434"/>
      <c r="D221" s="434"/>
      <c r="E221" s="434"/>
      <c r="F221" s="434"/>
      <c r="G221" s="434"/>
      <c r="H221" s="434"/>
      <c r="I221" s="434"/>
      <c r="J221" s="434"/>
      <c r="K221" s="434"/>
      <c r="L221" s="434"/>
      <c r="M221" s="434"/>
      <c r="N221" s="434"/>
      <c r="O221" s="434"/>
      <c r="P221" s="434"/>
      <c r="Q221" s="123"/>
      <c r="R221" s="4"/>
      <c r="S221" s="4"/>
      <c r="T221" s="4"/>
      <c r="BT221" s="5"/>
      <c r="BU221" s="5"/>
      <c r="BV221" s="5"/>
      <c r="BW221" s="5"/>
    </row>
    <row r="222" spans="1:75">
      <c r="A222" s="198" t="s">
        <v>193</v>
      </c>
      <c r="B222" s="434"/>
      <c r="C222" s="434"/>
      <c r="D222" s="434"/>
      <c r="E222" s="434"/>
      <c r="F222" s="434"/>
      <c r="G222" s="434"/>
      <c r="H222" s="434"/>
      <c r="I222" s="434"/>
      <c r="J222" s="434"/>
      <c r="K222" s="434"/>
      <c r="L222" s="434"/>
      <c r="M222" s="434"/>
      <c r="N222" s="434"/>
      <c r="O222" s="434"/>
      <c r="P222" s="434"/>
      <c r="Q222" s="123"/>
      <c r="R222" s="4"/>
      <c r="S222" s="4"/>
      <c r="T222" s="4"/>
      <c r="BT222" s="5"/>
      <c r="BU222" s="5"/>
      <c r="BV222" s="5"/>
      <c r="BW222" s="5"/>
    </row>
    <row r="223" spans="1:75">
      <c r="A223" s="198" t="s">
        <v>194</v>
      </c>
      <c r="B223" s="434"/>
      <c r="C223" s="434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P223" s="434"/>
      <c r="Q223" s="123"/>
      <c r="R223" s="4"/>
      <c r="S223" s="4"/>
      <c r="T223" s="4"/>
      <c r="BT223" s="5"/>
      <c r="BU223" s="5"/>
      <c r="BV223" s="5"/>
      <c r="BW223" s="5"/>
    </row>
    <row r="224" spans="1:75">
      <c r="A224" s="198" t="s">
        <v>269</v>
      </c>
      <c r="B224" s="199"/>
      <c r="C224" s="434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123"/>
      <c r="R224" s="4"/>
      <c r="S224" s="4"/>
      <c r="T224" s="4"/>
      <c r="BT224" s="5"/>
      <c r="BU224" s="5"/>
      <c r="BV224" s="5"/>
      <c r="BW224" s="5"/>
    </row>
    <row r="225" spans="1:75">
      <c r="A225" s="198" t="s">
        <v>27</v>
      </c>
      <c r="B225" s="434"/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123"/>
      <c r="R225" s="4"/>
      <c r="S225" s="4"/>
      <c r="T225" s="4"/>
      <c r="BT225" s="5"/>
      <c r="BU225" s="5"/>
      <c r="BV225" s="5"/>
      <c r="BW225" s="5"/>
    </row>
    <row r="226" spans="1:75">
      <c r="A226" s="40" t="s">
        <v>116</v>
      </c>
      <c r="B226" s="435"/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123"/>
      <c r="R226" s="4"/>
      <c r="S226" s="4"/>
      <c r="T226" s="4"/>
      <c r="BT226" s="5"/>
      <c r="BU226" s="5"/>
      <c r="BV226" s="5"/>
      <c r="BW226" s="5"/>
    </row>
    <row r="227" spans="1:75">
      <c r="A227" s="40" t="s">
        <v>28</v>
      </c>
      <c r="B227" s="436">
        <f>ROUND(SUM(B221:B225),2)</f>
        <v>0</v>
      </c>
      <c r="C227" s="436">
        <f t="shared" ref="C227:P227" si="47">ROUND(SUM(C221:C225),2)</f>
        <v>0</v>
      </c>
      <c r="D227" s="436">
        <f t="shared" si="47"/>
        <v>0</v>
      </c>
      <c r="E227" s="436">
        <f t="shared" si="47"/>
        <v>0</v>
      </c>
      <c r="F227" s="436">
        <f t="shared" si="47"/>
        <v>0</v>
      </c>
      <c r="G227" s="436">
        <f t="shared" si="47"/>
        <v>0</v>
      </c>
      <c r="H227" s="436">
        <f t="shared" si="47"/>
        <v>0</v>
      </c>
      <c r="I227" s="436">
        <f t="shared" si="47"/>
        <v>0</v>
      </c>
      <c r="J227" s="436">
        <f t="shared" si="47"/>
        <v>0</v>
      </c>
      <c r="K227" s="436">
        <f t="shared" si="47"/>
        <v>0</v>
      </c>
      <c r="L227" s="436">
        <f t="shared" si="47"/>
        <v>0</v>
      </c>
      <c r="M227" s="436">
        <f t="shared" si="47"/>
        <v>0</v>
      </c>
      <c r="N227" s="436">
        <f t="shared" si="47"/>
        <v>0</v>
      </c>
      <c r="O227" s="436">
        <f t="shared" si="47"/>
        <v>0</v>
      </c>
      <c r="P227" s="436">
        <f t="shared" si="47"/>
        <v>0</v>
      </c>
      <c r="Q227" s="123"/>
      <c r="R227" s="4"/>
      <c r="S227" s="4"/>
      <c r="T227" s="4"/>
      <c r="BT227" s="5"/>
      <c r="BU227" s="5"/>
      <c r="BV227" s="5"/>
      <c r="BW227" s="5"/>
    </row>
    <row r="228" spans="1:75">
      <c r="A228" s="40" t="s">
        <v>29</v>
      </c>
      <c r="B228" s="436">
        <f>ROUND(B227*B226,2)</f>
        <v>0</v>
      </c>
      <c r="C228" s="436">
        <f t="shared" ref="C228:P228" si="48">ROUND(C227*C226,2)</f>
        <v>0</v>
      </c>
      <c r="D228" s="436">
        <f t="shared" si="48"/>
        <v>0</v>
      </c>
      <c r="E228" s="436">
        <f t="shared" si="48"/>
        <v>0</v>
      </c>
      <c r="F228" s="436">
        <f t="shared" si="48"/>
        <v>0</v>
      </c>
      <c r="G228" s="436">
        <f t="shared" si="48"/>
        <v>0</v>
      </c>
      <c r="H228" s="436">
        <f t="shared" si="48"/>
        <v>0</v>
      </c>
      <c r="I228" s="436">
        <f t="shared" si="48"/>
        <v>0</v>
      </c>
      <c r="J228" s="436">
        <f t="shared" si="48"/>
        <v>0</v>
      </c>
      <c r="K228" s="436">
        <f t="shared" si="48"/>
        <v>0</v>
      </c>
      <c r="L228" s="436">
        <f t="shared" si="48"/>
        <v>0</v>
      </c>
      <c r="M228" s="436">
        <f t="shared" si="48"/>
        <v>0</v>
      </c>
      <c r="N228" s="436">
        <f t="shared" si="48"/>
        <v>0</v>
      </c>
      <c r="O228" s="436">
        <f t="shared" si="48"/>
        <v>0</v>
      </c>
      <c r="P228" s="436">
        <f t="shared" si="48"/>
        <v>0</v>
      </c>
      <c r="Q228" s="123"/>
      <c r="R228" s="4"/>
      <c r="S228" s="4"/>
      <c r="T228" s="4"/>
      <c r="BT228" s="5"/>
      <c r="BU228" s="5"/>
      <c r="BV228" s="5"/>
      <c r="BW228" s="5"/>
    </row>
    <row r="229" spans="1: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126"/>
    </row>
    <row r="230" spans="1: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126"/>
    </row>
    <row r="231" spans="1:75" s="1" customFormat="1" ht="25.5" customHeight="1">
      <c r="A231" s="293" t="s">
        <v>136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291"/>
      <c r="V231" s="87"/>
      <c r="W231" s="87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</row>
    <row r="232" spans="1:75" s="1" customFormat="1" ht="21" customHeight="1">
      <c r="A232" s="293" t="s">
        <v>133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291"/>
      <c r="V232" s="87"/>
      <c r="W232" s="87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</row>
    <row r="233" spans="1:75" s="1" customFormat="1" ht="15" customHeight="1">
      <c r="A233" s="308" t="s">
        <v>12</v>
      </c>
      <c r="B233" s="74" t="str">
        <f t="shared" ref="B233:P233" si="49">B220</f>
        <v>n</v>
      </c>
      <c r="C233" s="74" t="str">
        <f t="shared" si="49"/>
        <v>n+1</v>
      </c>
      <c r="D233" s="74" t="str">
        <f t="shared" si="49"/>
        <v>n+2</v>
      </c>
      <c r="E233" s="74" t="str">
        <f t="shared" si="49"/>
        <v>n+3</v>
      </c>
      <c r="F233" s="74" t="str">
        <f t="shared" si="49"/>
        <v>n+4</v>
      </c>
      <c r="G233" s="74" t="str">
        <f t="shared" si="49"/>
        <v>n+5</v>
      </c>
      <c r="H233" s="74" t="str">
        <f t="shared" si="49"/>
        <v>n+6</v>
      </c>
      <c r="I233" s="74" t="str">
        <f t="shared" si="49"/>
        <v>n+7</v>
      </c>
      <c r="J233" s="74" t="str">
        <f t="shared" si="49"/>
        <v>n+8</v>
      </c>
      <c r="K233" s="74" t="str">
        <f t="shared" si="49"/>
        <v>n+9</v>
      </c>
      <c r="L233" s="74" t="str">
        <f t="shared" si="49"/>
        <v>n+10</v>
      </c>
      <c r="M233" s="74" t="str">
        <f t="shared" si="49"/>
        <v>n+11</v>
      </c>
      <c r="N233" s="74" t="str">
        <f t="shared" si="49"/>
        <v>n+12</v>
      </c>
      <c r="O233" s="74" t="str">
        <f t="shared" si="49"/>
        <v>n+13</v>
      </c>
      <c r="P233" s="74" t="str">
        <f t="shared" si="49"/>
        <v>n+14</v>
      </c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</row>
    <row r="234" spans="1:75">
      <c r="A234" s="27" t="s">
        <v>34</v>
      </c>
      <c r="B234" s="437">
        <f>ROUND(SUM(B235:B238),2)</f>
        <v>0</v>
      </c>
      <c r="C234" s="437">
        <f t="shared" ref="C234:P234" si="50">ROUND(SUM(C235:C238),2)</f>
        <v>0</v>
      </c>
      <c r="D234" s="437">
        <f t="shared" si="50"/>
        <v>0</v>
      </c>
      <c r="E234" s="437">
        <f t="shared" si="50"/>
        <v>0</v>
      </c>
      <c r="F234" s="437">
        <f t="shared" si="50"/>
        <v>0</v>
      </c>
      <c r="G234" s="437">
        <f t="shared" si="50"/>
        <v>0</v>
      </c>
      <c r="H234" s="437">
        <f t="shared" si="50"/>
        <v>0</v>
      </c>
      <c r="I234" s="437">
        <f t="shared" si="50"/>
        <v>0</v>
      </c>
      <c r="J234" s="437">
        <f t="shared" si="50"/>
        <v>0</v>
      </c>
      <c r="K234" s="437">
        <f t="shared" si="50"/>
        <v>0</v>
      </c>
      <c r="L234" s="437">
        <f t="shared" si="50"/>
        <v>0</v>
      </c>
      <c r="M234" s="437">
        <f t="shared" si="50"/>
        <v>0</v>
      </c>
      <c r="N234" s="437">
        <f t="shared" si="50"/>
        <v>0</v>
      </c>
      <c r="O234" s="437">
        <f t="shared" si="50"/>
        <v>0</v>
      </c>
      <c r="P234" s="437">
        <f t="shared" si="50"/>
        <v>0</v>
      </c>
      <c r="Q234" s="4"/>
      <c r="R234" s="4"/>
      <c r="S234" s="4"/>
      <c r="T234" s="4"/>
      <c r="BT234" s="5"/>
      <c r="BU234" s="5"/>
      <c r="BV234" s="5"/>
      <c r="BW234" s="5"/>
    </row>
    <row r="235" spans="1:75">
      <c r="A235" s="28" t="s">
        <v>35</v>
      </c>
      <c r="B235" s="438"/>
      <c r="C235" s="438"/>
      <c r="D235" s="438"/>
      <c r="E235" s="438"/>
      <c r="F235" s="438"/>
      <c r="G235" s="438"/>
      <c r="H235" s="438"/>
      <c r="I235" s="438"/>
      <c r="J235" s="438"/>
      <c r="K235" s="438"/>
      <c r="L235" s="438"/>
      <c r="M235" s="438"/>
      <c r="N235" s="438"/>
      <c r="O235" s="438"/>
      <c r="P235" s="438"/>
      <c r="Q235" s="4"/>
      <c r="R235" s="4"/>
      <c r="S235" s="4"/>
      <c r="T235" s="4"/>
      <c r="BT235" s="5"/>
      <c r="BU235" s="5"/>
      <c r="BV235" s="5"/>
      <c r="BW235" s="5"/>
    </row>
    <row r="236" spans="1:75">
      <c r="A236" s="28" t="s">
        <v>36</v>
      </c>
      <c r="B236" s="438"/>
      <c r="C236" s="438"/>
      <c r="D236" s="438"/>
      <c r="E236" s="438"/>
      <c r="F236" s="438"/>
      <c r="G236" s="438"/>
      <c r="H236" s="438"/>
      <c r="I236" s="438"/>
      <c r="J236" s="438"/>
      <c r="K236" s="438"/>
      <c r="L236" s="438"/>
      <c r="M236" s="438"/>
      <c r="N236" s="438"/>
      <c r="O236" s="438"/>
      <c r="P236" s="438"/>
      <c r="Q236" s="4"/>
      <c r="R236" s="4"/>
      <c r="S236" s="4"/>
      <c r="T236" s="4"/>
      <c r="BT236" s="5"/>
      <c r="BU236" s="5"/>
      <c r="BV236" s="5"/>
      <c r="BW236" s="5"/>
    </row>
    <row r="237" spans="1:75">
      <c r="A237" s="28" t="s">
        <v>37</v>
      </c>
      <c r="B237" s="438"/>
      <c r="C237" s="438"/>
      <c r="D237" s="438"/>
      <c r="E237" s="438"/>
      <c r="F237" s="438"/>
      <c r="G237" s="438"/>
      <c r="H237" s="438"/>
      <c r="I237" s="438"/>
      <c r="J237" s="438"/>
      <c r="K237" s="438"/>
      <c r="L237" s="438"/>
      <c r="M237" s="438"/>
      <c r="N237" s="438"/>
      <c r="O237" s="438"/>
      <c r="P237" s="438"/>
      <c r="Q237" s="4"/>
      <c r="R237" s="4"/>
      <c r="S237" s="4"/>
      <c r="T237" s="4"/>
      <c r="BT237" s="5"/>
      <c r="BU237" s="5"/>
      <c r="BV237" s="5"/>
      <c r="BW237" s="5"/>
    </row>
    <row r="238" spans="1:75">
      <c r="A238" s="28" t="s">
        <v>38</v>
      </c>
      <c r="B238" s="438"/>
      <c r="C238" s="438"/>
      <c r="D238" s="438"/>
      <c r="E238" s="438"/>
      <c r="F238" s="438"/>
      <c r="G238" s="438"/>
      <c r="H238" s="438"/>
      <c r="I238" s="438"/>
      <c r="J238" s="438"/>
      <c r="K238" s="438"/>
      <c r="L238" s="438"/>
      <c r="M238" s="438"/>
      <c r="N238" s="438"/>
      <c r="O238" s="438"/>
      <c r="P238" s="438"/>
      <c r="Q238" s="4"/>
      <c r="R238" s="4"/>
      <c r="S238" s="4"/>
      <c r="T238" s="4"/>
      <c r="BT238" s="5"/>
      <c r="BU238" s="5"/>
      <c r="BV238" s="5"/>
      <c r="BW238" s="5"/>
    </row>
    <row r="239" spans="1:75">
      <c r="A239" s="29" t="s">
        <v>39</v>
      </c>
      <c r="B239" s="439">
        <f>ROUND(SUM(B240:B246),2)</f>
        <v>0</v>
      </c>
      <c r="C239" s="439">
        <f t="shared" ref="C239:P239" si="51">ROUND(SUM(C240:C246),2)</f>
        <v>0</v>
      </c>
      <c r="D239" s="439">
        <f t="shared" si="51"/>
        <v>0</v>
      </c>
      <c r="E239" s="439">
        <f t="shared" si="51"/>
        <v>0</v>
      </c>
      <c r="F239" s="439">
        <f t="shared" si="51"/>
        <v>0</v>
      </c>
      <c r="G239" s="439">
        <f t="shared" si="51"/>
        <v>0</v>
      </c>
      <c r="H239" s="439">
        <f t="shared" si="51"/>
        <v>0</v>
      </c>
      <c r="I239" s="439">
        <f t="shared" si="51"/>
        <v>0</v>
      </c>
      <c r="J239" s="439">
        <f t="shared" si="51"/>
        <v>0</v>
      </c>
      <c r="K239" s="439">
        <f t="shared" si="51"/>
        <v>0</v>
      </c>
      <c r="L239" s="439">
        <f t="shared" si="51"/>
        <v>0</v>
      </c>
      <c r="M239" s="439">
        <f t="shared" si="51"/>
        <v>0</v>
      </c>
      <c r="N239" s="439">
        <f t="shared" si="51"/>
        <v>0</v>
      </c>
      <c r="O239" s="439">
        <f t="shared" si="51"/>
        <v>0</v>
      </c>
      <c r="P239" s="439">
        <f t="shared" si="51"/>
        <v>0</v>
      </c>
      <c r="Q239" s="4"/>
      <c r="R239" s="4"/>
      <c r="S239" s="4"/>
      <c r="T239" s="4"/>
      <c r="BT239" s="5"/>
      <c r="BU239" s="5"/>
      <c r="BV239" s="5"/>
      <c r="BW239" s="5"/>
    </row>
    <row r="240" spans="1:75">
      <c r="A240" s="28" t="s">
        <v>200</v>
      </c>
      <c r="B240" s="438"/>
      <c r="C240" s="438"/>
      <c r="D240" s="438"/>
      <c r="E240" s="438"/>
      <c r="F240" s="438"/>
      <c r="G240" s="438"/>
      <c r="H240" s="438"/>
      <c r="I240" s="438"/>
      <c r="J240" s="438"/>
      <c r="K240" s="438"/>
      <c r="L240" s="438"/>
      <c r="M240" s="438"/>
      <c r="N240" s="438"/>
      <c r="O240" s="438"/>
      <c r="P240" s="438"/>
      <c r="Q240" s="4"/>
      <c r="R240" s="4"/>
      <c r="S240" s="4"/>
      <c r="T240" s="4"/>
      <c r="BT240" s="5"/>
      <c r="BU240" s="5"/>
      <c r="BV240" s="5"/>
      <c r="BW240" s="5"/>
    </row>
    <row r="241" spans="1:75">
      <c r="A241" s="46" t="s">
        <v>206</v>
      </c>
      <c r="B241" s="438"/>
      <c r="C241" s="438"/>
      <c r="D241" s="438"/>
      <c r="E241" s="438"/>
      <c r="F241" s="438"/>
      <c r="G241" s="438"/>
      <c r="H241" s="438"/>
      <c r="I241" s="438"/>
      <c r="J241" s="438"/>
      <c r="K241" s="438"/>
      <c r="L241" s="438"/>
      <c r="M241" s="438"/>
      <c r="N241" s="438"/>
      <c r="O241" s="438"/>
      <c r="P241" s="438"/>
      <c r="Q241" s="4"/>
      <c r="R241" s="4"/>
      <c r="S241" s="4"/>
      <c r="T241" s="4"/>
      <c r="BT241" s="5"/>
      <c r="BU241" s="5"/>
      <c r="BV241" s="5"/>
      <c r="BW241" s="5"/>
    </row>
    <row r="242" spans="1:75">
      <c r="A242" s="46" t="s">
        <v>201</v>
      </c>
      <c r="B242" s="438"/>
      <c r="C242" s="438"/>
      <c r="D242" s="438"/>
      <c r="E242" s="438"/>
      <c r="F242" s="438"/>
      <c r="G242" s="438"/>
      <c r="H242" s="438"/>
      <c r="I242" s="438"/>
      <c r="J242" s="438"/>
      <c r="K242" s="438"/>
      <c r="L242" s="438"/>
      <c r="M242" s="438"/>
      <c r="N242" s="438"/>
      <c r="O242" s="438"/>
      <c r="P242" s="438"/>
      <c r="Q242" s="4"/>
      <c r="R242" s="4"/>
      <c r="S242" s="4"/>
      <c r="T242" s="4"/>
      <c r="BT242" s="5"/>
      <c r="BU242" s="5"/>
      <c r="BV242" s="5"/>
      <c r="BW242" s="5"/>
    </row>
    <row r="243" spans="1:75">
      <c r="A243" s="46" t="s">
        <v>202</v>
      </c>
      <c r="B243" s="438"/>
      <c r="C243" s="438"/>
      <c r="D243" s="438"/>
      <c r="E243" s="438"/>
      <c r="F243" s="438"/>
      <c r="G243" s="438"/>
      <c r="H243" s="438"/>
      <c r="I243" s="438"/>
      <c r="J243" s="438"/>
      <c r="K243" s="438"/>
      <c r="L243" s="438"/>
      <c r="M243" s="438"/>
      <c r="N243" s="438"/>
      <c r="O243" s="438"/>
      <c r="P243" s="438"/>
      <c r="Q243" s="4"/>
      <c r="R243" s="4"/>
      <c r="S243" s="4"/>
      <c r="T243" s="4"/>
      <c r="BT243" s="5"/>
      <c r="BU243" s="5"/>
      <c r="BV243" s="5"/>
      <c r="BW243" s="5"/>
    </row>
    <row r="244" spans="1:75">
      <c r="A244" s="46" t="s">
        <v>203</v>
      </c>
      <c r="B244" s="438"/>
      <c r="C244" s="438"/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  <c r="O244" s="438"/>
      <c r="P244" s="438"/>
      <c r="Q244" s="4"/>
      <c r="R244" s="4"/>
      <c r="S244" s="4"/>
      <c r="T244" s="4"/>
      <c r="BT244" s="5"/>
      <c r="BU244" s="5"/>
      <c r="BV244" s="5"/>
      <c r="BW244" s="5"/>
    </row>
    <row r="245" spans="1:75">
      <c r="A245" s="46" t="s">
        <v>204</v>
      </c>
      <c r="B245" s="438"/>
      <c r="C245" s="438"/>
      <c r="D245" s="438"/>
      <c r="E245" s="438"/>
      <c r="F245" s="438"/>
      <c r="G245" s="438"/>
      <c r="H245" s="438"/>
      <c r="I245" s="438"/>
      <c r="J245" s="438"/>
      <c r="K245" s="438"/>
      <c r="L245" s="438"/>
      <c r="M245" s="438"/>
      <c r="N245" s="438"/>
      <c r="O245" s="438"/>
      <c r="P245" s="438"/>
      <c r="Q245" s="4"/>
      <c r="R245" s="4"/>
      <c r="S245" s="4"/>
      <c r="T245" s="4"/>
      <c r="BT245" s="5"/>
      <c r="BU245" s="5"/>
      <c r="BV245" s="5"/>
      <c r="BW245" s="5"/>
    </row>
    <row r="246" spans="1:75" ht="24">
      <c r="A246" s="28" t="s">
        <v>205</v>
      </c>
      <c r="B246" s="438"/>
      <c r="C246" s="438"/>
      <c r="D246" s="438"/>
      <c r="E246" s="438"/>
      <c r="F246" s="438"/>
      <c r="G246" s="438"/>
      <c r="H246" s="438"/>
      <c r="I246" s="438"/>
      <c r="J246" s="438"/>
      <c r="K246" s="438"/>
      <c r="L246" s="438"/>
      <c r="M246" s="438"/>
      <c r="N246" s="438"/>
      <c r="O246" s="438"/>
      <c r="P246" s="438"/>
      <c r="Q246" s="4"/>
      <c r="R246" s="4"/>
      <c r="S246" s="4"/>
      <c r="T246" s="4"/>
      <c r="BT246" s="5"/>
      <c r="BU246" s="5"/>
      <c r="BV246" s="5"/>
      <c r="BW246" s="5"/>
    </row>
    <row r="247" spans="1:75">
      <c r="A247" s="30" t="s">
        <v>40</v>
      </c>
      <c r="B247" s="439">
        <f>ROUND(B234-B239,2)</f>
        <v>0</v>
      </c>
      <c r="C247" s="439">
        <f t="shared" ref="C247:P247" si="52">ROUND(C234-C239,2)</f>
        <v>0</v>
      </c>
      <c r="D247" s="439">
        <f t="shared" si="52"/>
        <v>0</v>
      </c>
      <c r="E247" s="439">
        <f t="shared" si="52"/>
        <v>0</v>
      </c>
      <c r="F247" s="439">
        <f t="shared" si="52"/>
        <v>0</v>
      </c>
      <c r="G247" s="439">
        <f t="shared" si="52"/>
        <v>0</v>
      </c>
      <c r="H247" s="439">
        <f t="shared" si="52"/>
        <v>0</v>
      </c>
      <c r="I247" s="439">
        <f t="shared" si="52"/>
        <v>0</v>
      </c>
      <c r="J247" s="439">
        <f t="shared" si="52"/>
        <v>0</v>
      </c>
      <c r="K247" s="439">
        <f t="shared" si="52"/>
        <v>0</v>
      </c>
      <c r="L247" s="439">
        <f t="shared" si="52"/>
        <v>0</v>
      </c>
      <c r="M247" s="439">
        <f t="shared" si="52"/>
        <v>0</v>
      </c>
      <c r="N247" s="439">
        <f t="shared" si="52"/>
        <v>0</v>
      </c>
      <c r="O247" s="439">
        <f t="shared" si="52"/>
        <v>0</v>
      </c>
      <c r="P247" s="439">
        <f t="shared" si="52"/>
        <v>0</v>
      </c>
      <c r="Q247" s="4"/>
      <c r="R247" s="4"/>
      <c r="S247" s="4"/>
      <c r="T247" s="4"/>
      <c r="BT247" s="5"/>
      <c r="BU247" s="5"/>
      <c r="BV247" s="5"/>
      <c r="BW247" s="5"/>
    </row>
    <row r="248" spans="1:75">
      <c r="A248" s="31" t="s">
        <v>41</v>
      </c>
      <c r="B248" s="438"/>
      <c r="C248" s="438"/>
      <c r="D248" s="438"/>
      <c r="E248" s="438"/>
      <c r="F248" s="438"/>
      <c r="G248" s="438"/>
      <c r="H248" s="438"/>
      <c r="I248" s="438"/>
      <c r="J248" s="438"/>
      <c r="K248" s="438"/>
      <c r="L248" s="438"/>
      <c r="M248" s="438"/>
      <c r="N248" s="438"/>
      <c r="O248" s="438"/>
      <c r="P248" s="438"/>
      <c r="Q248" s="4"/>
      <c r="R248" s="4"/>
      <c r="S248" s="4"/>
      <c r="T248" s="4"/>
      <c r="BT248" s="5"/>
      <c r="BU248" s="5"/>
      <c r="BV248" s="5"/>
      <c r="BW248" s="5"/>
    </row>
    <row r="249" spans="1:75">
      <c r="A249" s="31" t="s">
        <v>42</v>
      </c>
      <c r="B249" s="438"/>
      <c r="C249" s="438"/>
      <c r="D249" s="438"/>
      <c r="E249" s="438"/>
      <c r="F249" s="438"/>
      <c r="G249" s="438"/>
      <c r="H249" s="438"/>
      <c r="I249" s="438"/>
      <c r="J249" s="438"/>
      <c r="K249" s="438"/>
      <c r="L249" s="438"/>
      <c r="M249" s="438"/>
      <c r="N249" s="438"/>
      <c r="O249" s="438"/>
      <c r="P249" s="438"/>
      <c r="Q249" s="4"/>
      <c r="R249" s="4"/>
      <c r="S249" s="4"/>
      <c r="T249" s="4"/>
      <c r="BT249" s="5"/>
      <c r="BU249" s="5"/>
      <c r="BV249" s="5"/>
      <c r="BW249" s="5"/>
    </row>
    <row r="250" spans="1:75">
      <c r="A250" s="32" t="s">
        <v>43</v>
      </c>
      <c r="B250" s="439">
        <f>ROUND(B247+B248-B249,2)</f>
        <v>0</v>
      </c>
      <c r="C250" s="439">
        <f t="shared" ref="C250:P250" si="53">ROUND(C247+C248-C249,2)</f>
        <v>0</v>
      </c>
      <c r="D250" s="439">
        <f t="shared" si="53"/>
        <v>0</v>
      </c>
      <c r="E250" s="439">
        <f t="shared" si="53"/>
        <v>0</v>
      </c>
      <c r="F250" s="439">
        <f t="shared" si="53"/>
        <v>0</v>
      </c>
      <c r="G250" s="439">
        <f t="shared" si="53"/>
        <v>0</v>
      </c>
      <c r="H250" s="439">
        <f t="shared" si="53"/>
        <v>0</v>
      </c>
      <c r="I250" s="439">
        <f t="shared" si="53"/>
        <v>0</v>
      </c>
      <c r="J250" s="439">
        <f t="shared" si="53"/>
        <v>0</v>
      </c>
      <c r="K250" s="439">
        <f t="shared" si="53"/>
        <v>0</v>
      </c>
      <c r="L250" s="439">
        <f t="shared" si="53"/>
        <v>0</v>
      </c>
      <c r="M250" s="439">
        <f t="shared" si="53"/>
        <v>0</v>
      </c>
      <c r="N250" s="439">
        <f t="shared" si="53"/>
        <v>0</v>
      </c>
      <c r="O250" s="439">
        <f t="shared" si="53"/>
        <v>0</v>
      </c>
      <c r="P250" s="439">
        <f t="shared" si="53"/>
        <v>0</v>
      </c>
      <c r="Q250" s="4"/>
      <c r="R250" s="4"/>
      <c r="S250" s="4"/>
      <c r="T250" s="4"/>
      <c r="BT250" s="5"/>
      <c r="BU250" s="5"/>
      <c r="BV250" s="5"/>
      <c r="BW250" s="5"/>
    </row>
    <row r="251" spans="1:75">
      <c r="A251" s="31" t="s">
        <v>44</v>
      </c>
      <c r="B251" s="438"/>
      <c r="C251" s="438"/>
      <c r="D251" s="438"/>
      <c r="E251" s="438"/>
      <c r="F251" s="438"/>
      <c r="G251" s="438"/>
      <c r="H251" s="438"/>
      <c r="I251" s="438"/>
      <c r="J251" s="438"/>
      <c r="K251" s="438"/>
      <c r="L251" s="438"/>
      <c r="M251" s="438"/>
      <c r="N251" s="438"/>
      <c r="O251" s="438"/>
      <c r="P251" s="438"/>
      <c r="Q251" s="4"/>
      <c r="R251" s="4"/>
      <c r="S251" s="4"/>
      <c r="T251" s="4"/>
      <c r="BT251" s="5"/>
      <c r="BU251" s="5"/>
      <c r="BV251" s="5"/>
      <c r="BW251" s="5"/>
    </row>
    <row r="252" spans="1:75">
      <c r="A252" s="31" t="s">
        <v>45</v>
      </c>
      <c r="B252" s="438"/>
      <c r="C252" s="438"/>
      <c r="D252" s="438"/>
      <c r="E252" s="438"/>
      <c r="F252" s="438"/>
      <c r="G252" s="438"/>
      <c r="H252" s="438"/>
      <c r="I252" s="438"/>
      <c r="J252" s="438"/>
      <c r="K252" s="438"/>
      <c r="L252" s="438"/>
      <c r="M252" s="438"/>
      <c r="N252" s="438"/>
      <c r="O252" s="438"/>
      <c r="P252" s="438"/>
      <c r="Q252" s="4"/>
      <c r="R252" s="4"/>
      <c r="S252" s="4"/>
      <c r="T252" s="4"/>
      <c r="BT252" s="5"/>
      <c r="BU252" s="5"/>
      <c r="BV252" s="5"/>
      <c r="BW252" s="5"/>
    </row>
    <row r="253" spans="1:75">
      <c r="A253" s="32" t="s">
        <v>46</v>
      </c>
      <c r="B253" s="439">
        <f>ROUND(B250+B251-B252,2)</f>
        <v>0</v>
      </c>
      <c r="C253" s="439">
        <f t="shared" ref="C253:P253" si="54">ROUND(C250+C251-C252,2)</f>
        <v>0</v>
      </c>
      <c r="D253" s="439">
        <f t="shared" si="54"/>
        <v>0</v>
      </c>
      <c r="E253" s="439">
        <f t="shared" si="54"/>
        <v>0</v>
      </c>
      <c r="F253" s="439">
        <f t="shared" si="54"/>
        <v>0</v>
      </c>
      <c r="G253" s="439">
        <f t="shared" si="54"/>
        <v>0</v>
      </c>
      <c r="H253" s="439">
        <f t="shared" si="54"/>
        <v>0</v>
      </c>
      <c r="I253" s="439">
        <f t="shared" si="54"/>
        <v>0</v>
      </c>
      <c r="J253" s="439">
        <f t="shared" si="54"/>
        <v>0</v>
      </c>
      <c r="K253" s="439">
        <f t="shared" si="54"/>
        <v>0</v>
      </c>
      <c r="L253" s="439">
        <f t="shared" si="54"/>
        <v>0</v>
      </c>
      <c r="M253" s="439">
        <f t="shared" si="54"/>
        <v>0</v>
      </c>
      <c r="N253" s="439">
        <f t="shared" si="54"/>
        <v>0</v>
      </c>
      <c r="O253" s="439">
        <f t="shared" si="54"/>
        <v>0</v>
      </c>
      <c r="P253" s="439">
        <f t="shared" si="54"/>
        <v>0</v>
      </c>
      <c r="Q253" s="4"/>
      <c r="R253" s="4"/>
      <c r="S253" s="4"/>
      <c r="T253" s="4"/>
      <c r="BT253" s="5"/>
      <c r="BU253" s="5"/>
      <c r="BV253" s="5"/>
      <c r="BW253" s="5"/>
    </row>
    <row r="254" spans="1:75">
      <c r="A254" s="28" t="s">
        <v>47</v>
      </c>
      <c r="B254" s="438"/>
      <c r="C254" s="438"/>
      <c r="D254" s="438"/>
      <c r="E254" s="438"/>
      <c r="F254" s="438"/>
      <c r="G254" s="438"/>
      <c r="H254" s="438"/>
      <c r="I254" s="438"/>
      <c r="J254" s="438"/>
      <c r="K254" s="438"/>
      <c r="L254" s="438"/>
      <c r="M254" s="438"/>
      <c r="N254" s="438"/>
      <c r="O254" s="438"/>
      <c r="P254" s="438"/>
      <c r="Q254" s="4"/>
      <c r="R254" s="4"/>
      <c r="S254" s="4"/>
      <c r="T254" s="4"/>
      <c r="BT254" s="5"/>
      <c r="BU254" s="5"/>
      <c r="BV254" s="5"/>
      <c r="BW254" s="5"/>
    </row>
    <row r="255" spans="1:75">
      <c r="A255" s="28" t="s">
        <v>48</v>
      </c>
      <c r="B255" s="438"/>
      <c r="C255" s="438"/>
      <c r="D255" s="438"/>
      <c r="E255" s="438"/>
      <c r="F255" s="438"/>
      <c r="G255" s="438"/>
      <c r="H255" s="438"/>
      <c r="I255" s="438"/>
      <c r="J255" s="438"/>
      <c r="K255" s="438"/>
      <c r="L255" s="438"/>
      <c r="M255" s="438"/>
      <c r="N255" s="438"/>
      <c r="O255" s="438"/>
      <c r="P255" s="438"/>
      <c r="Q255" s="4"/>
      <c r="R255" s="4"/>
      <c r="S255" s="4"/>
      <c r="T255" s="4"/>
      <c r="BT255" s="5"/>
      <c r="BU255" s="5"/>
      <c r="BV255" s="5"/>
      <c r="BW255" s="5"/>
    </row>
    <row r="256" spans="1:75">
      <c r="A256" s="32" t="s">
        <v>49</v>
      </c>
      <c r="B256" s="439">
        <f>ROUND(B253+B254-B255,2)</f>
        <v>0</v>
      </c>
      <c r="C256" s="439">
        <f t="shared" ref="C256:P256" si="55">ROUND(C253+C254-C255,2)</f>
        <v>0</v>
      </c>
      <c r="D256" s="439">
        <f t="shared" si="55"/>
        <v>0</v>
      </c>
      <c r="E256" s="439">
        <f t="shared" si="55"/>
        <v>0</v>
      </c>
      <c r="F256" s="439">
        <f t="shared" si="55"/>
        <v>0</v>
      </c>
      <c r="G256" s="439">
        <f t="shared" si="55"/>
        <v>0</v>
      </c>
      <c r="H256" s="439">
        <f t="shared" si="55"/>
        <v>0</v>
      </c>
      <c r="I256" s="439">
        <f t="shared" si="55"/>
        <v>0</v>
      </c>
      <c r="J256" s="439">
        <f t="shared" si="55"/>
        <v>0</v>
      </c>
      <c r="K256" s="439">
        <f t="shared" si="55"/>
        <v>0</v>
      </c>
      <c r="L256" s="439">
        <f t="shared" si="55"/>
        <v>0</v>
      </c>
      <c r="M256" s="439">
        <f t="shared" si="55"/>
        <v>0</v>
      </c>
      <c r="N256" s="439">
        <f t="shared" si="55"/>
        <v>0</v>
      </c>
      <c r="O256" s="439">
        <f t="shared" si="55"/>
        <v>0</v>
      </c>
      <c r="P256" s="439">
        <f t="shared" si="55"/>
        <v>0</v>
      </c>
      <c r="Q256" s="4"/>
      <c r="R256" s="4"/>
      <c r="S256" s="4"/>
      <c r="T256" s="4"/>
      <c r="BT256" s="5"/>
      <c r="BU256" s="5"/>
      <c r="BV256" s="5"/>
      <c r="BW256" s="5"/>
    </row>
    <row r="257" spans="1:75">
      <c r="A257" s="31" t="s">
        <v>50</v>
      </c>
      <c r="B257" s="438"/>
      <c r="C257" s="438"/>
      <c r="D257" s="438"/>
      <c r="E257" s="438"/>
      <c r="F257" s="438"/>
      <c r="G257" s="438"/>
      <c r="H257" s="438"/>
      <c r="I257" s="438"/>
      <c r="J257" s="438"/>
      <c r="K257" s="438"/>
      <c r="L257" s="438"/>
      <c r="M257" s="438"/>
      <c r="N257" s="438"/>
      <c r="O257" s="438"/>
      <c r="P257" s="438"/>
      <c r="Q257" s="4"/>
      <c r="R257" s="4"/>
      <c r="S257" s="4"/>
      <c r="T257" s="4"/>
      <c r="BT257" s="5"/>
      <c r="BU257" s="5"/>
      <c r="BV257" s="5"/>
      <c r="BW257" s="5"/>
    </row>
    <row r="258" spans="1:75">
      <c r="A258" s="31" t="s">
        <v>51</v>
      </c>
      <c r="B258" s="438"/>
      <c r="C258" s="438"/>
      <c r="D258" s="438"/>
      <c r="E258" s="438"/>
      <c r="F258" s="438"/>
      <c r="G258" s="438"/>
      <c r="H258" s="438"/>
      <c r="I258" s="438"/>
      <c r="J258" s="438"/>
      <c r="K258" s="438"/>
      <c r="L258" s="438"/>
      <c r="M258" s="438"/>
      <c r="N258" s="438"/>
      <c r="O258" s="438"/>
      <c r="P258" s="438"/>
      <c r="Q258" s="4"/>
      <c r="R258" s="4"/>
      <c r="S258" s="4"/>
      <c r="T258" s="4"/>
      <c r="BT258" s="5"/>
      <c r="BU258" s="5"/>
      <c r="BV258" s="5"/>
      <c r="BW258" s="5"/>
    </row>
    <row r="259" spans="1:75">
      <c r="A259" s="33" t="s">
        <v>52</v>
      </c>
      <c r="B259" s="439">
        <f>ROUND(B256-B257-B258,2)</f>
        <v>0</v>
      </c>
      <c r="C259" s="439">
        <f t="shared" ref="C259:P259" si="56">ROUND(C256-C257-C258,2)</f>
        <v>0</v>
      </c>
      <c r="D259" s="439">
        <f t="shared" si="56"/>
        <v>0</v>
      </c>
      <c r="E259" s="439">
        <f t="shared" si="56"/>
        <v>0</v>
      </c>
      <c r="F259" s="439">
        <f t="shared" si="56"/>
        <v>0</v>
      </c>
      <c r="G259" s="439">
        <f t="shared" si="56"/>
        <v>0</v>
      </c>
      <c r="H259" s="439">
        <f t="shared" si="56"/>
        <v>0</v>
      </c>
      <c r="I259" s="439">
        <f t="shared" si="56"/>
        <v>0</v>
      </c>
      <c r="J259" s="439">
        <f t="shared" si="56"/>
        <v>0</v>
      </c>
      <c r="K259" s="439">
        <f t="shared" si="56"/>
        <v>0</v>
      </c>
      <c r="L259" s="439">
        <f t="shared" si="56"/>
        <v>0</v>
      </c>
      <c r="M259" s="439">
        <f t="shared" si="56"/>
        <v>0</v>
      </c>
      <c r="N259" s="439">
        <f t="shared" si="56"/>
        <v>0</v>
      </c>
      <c r="O259" s="439">
        <f t="shared" si="56"/>
        <v>0</v>
      </c>
      <c r="P259" s="439">
        <f t="shared" si="56"/>
        <v>0</v>
      </c>
      <c r="Q259" s="4"/>
      <c r="R259" s="4"/>
      <c r="S259" s="4"/>
      <c r="T259" s="4"/>
      <c r="BT259" s="5"/>
      <c r="BU259" s="5"/>
      <c r="BV259" s="5"/>
      <c r="BW259" s="5"/>
    </row>
    <row r="260" spans="1:75">
      <c r="A260" s="39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27"/>
    </row>
    <row r="261" spans="1:75">
      <c r="A261" s="39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27"/>
    </row>
    <row r="262" spans="1:75" ht="21" customHeight="1">
      <c r="A262" s="294" t="s">
        <v>134</v>
      </c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27"/>
    </row>
    <row r="263" spans="1:75" s="1" customFormat="1" ht="15" customHeight="1">
      <c r="A263" s="308" t="s">
        <v>12</v>
      </c>
      <c r="B263" s="311" t="str">
        <f t="shared" ref="B263:P263" si="57">B220</f>
        <v>n</v>
      </c>
      <c r="C263" s="311" t="str">
        <f t="shared" si="57"/>
        <v>n+1</v>
      </c>
      <c r="D263" s="311" t="str">
        <f t="shared" si="57"/>
        <v>n+2</v>
      </c>
      <c r="E263" s="311" t="str">
        <f t="shared" si="57"/>
        <v>n+3</v>
      </c>
      <c r="F263" s="311" t="str">
        <f t="shared" si="57"/>
        <v>n+4</v>
      </c>
      <c r="G263" s="311" t="str">
        <f t="shared" si="57"/>
        <v>n+5</v>
      </c>
      <c r="H263" s="311" t="str">
        <f t="shared" si="57"/>
        <v>n+6</v>
      </c>
      <c r="I263" s="311" t="str">
        <f t="shared" si="57"/>
        <v>n+7</v>
      </c>
      <c r="J263" s="311" t="str">
        <f t="shared" si="57"/>
        <v>n+8</v>
      </c>
      <c r="K263" s="311" t="str">
        <f t="shared" si="57"/>
        <v>n+9</v>
      </c>
      <c r="L263" s="311" t="str">
        <f t="shared" si="57"/>
        <v>n+10</v>
      </c>
      <c r="M263" s="311" t="str">
        <f t="shared" si="57"/>
        <v>n+11</v>
      </c>
      <c r="N263" s="311" t="str">
        <f t="shared" si="57"/>
        <v>n+12</v>
      </c>
      <c r="O263" s="311" t="str">
        <f t="shared" si="57"/>
        <v>n+13</v>
      </c>
      <c r="P263" s="311" t="str">
        <f t="shared" si="57"/>
        <v>n+14</v>
      </c>
      <c r="Q263" s="312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</row>
    <row r="264" spans="1:75">
      <c r="A264" s="27" t="s">
        <v>34</v>
      </c>
      <c r="B264" s="439">
        <f>ROUND(SUM(B265:B268),2)</f>
        <v>0</v>
      </c>
      <c r="C264" s="439">
        <f t="shared" ref="C264:P264" si="58">ROUND(SUM(C265:C268),2)</f>
        <v>0</v>
      </c>
      <c r="D264" s="439">
        <f t="shared" si="58"/>
        <v>0</v>
      </c>
      <c r="E264" s="439">
        <f t="shared" si="58"/>
        <v>0</v>
      </c>
      <c r="F264" s="439">
        <f t="shared" si="58"/>
        <v>0</v>
      </c>
      <c r="G264" s="439">
        <f t="shared" si="58"/>
        <v>0</v>
      </c>
      <c r="H264" s="439">
        <f t="shared" si="58"/>
        <v>0</v>
      </c>
      <c r="I264" s="439">
        <f t="shared" si="58"/>
        <v>0</v>
      </c>
      <c r="J264" s="439">
        <f t="shared" si="58"/>
        <v>0</v>
      </c>
      <c r="K264" s="439">
        <f t="shared" si="58"/>
        <v>0</v>
      </c>
      <c r="L264" s="439">
        <f t="shared" si="58"/>
        <v>0</v>
      </c>
      <c r="M264" s="439">
        <f t="shared" si="58"/>
        <v>0</v>
      </c>
      <c r="N264" s="439">
        <f t="shared" si="58"/>
        <v>0</v>
      </c>
      <c r="O264" s="439">
        <f t="shared" si="58"/>
        <v>0</v>
      </c>
      <c r="P264" s="439">
        <f t="shared" si="58"/>
        <v>0</v>
      </c>
      <c r="Q264" s="127"/>
      <c r="R264" s="4"/>
      <c r="S264" s="4"/>
      <c r="T264" s="4"/>
      <c r="BT264" s="5"/>
      <c r="BU264" s="5"/>
      <c r="BV264" s="5"/>
      <c r="BW264" s="5"/>
    </row>
    <row r="265" spans="1:75">
      <c r="A265" s="28" t="s">
        <v>35</v>
      </c>
      <c r="B265" s="438"/>
      <c r="C265" s="438"/>
      <c r="D265" s="438"/>
      <c r="E265" s="438"/>
      <c r="F265" s="438"/>
      <c r="G265" s="438"/>
      <c r="H265" s="438"/>
      <c r="I265" s="438"/>
      <c r="J265" s="438"/>
      <c r="K265" s="438"/>
      <c r="L265" s="438"/>
      <c r="M265" s="438"/>
      <c r="N265" s="438"/>
      <c r="O265" s="438"/>
      <c r="P265" s="438"/>
      <c r="Q265" s="127"/>
      <c r="R265" s="4"/>
      <c r="S265" s="4"/>
      <c r="T265" s="4"/>
      <c r="BT265" s="5"/>
      <c r="BU265" s="5"/>
      <c r="BV265" s="5"/>
      <c r="BW265" s="5"/>
    </row>
    <row r="266" spans="1:75">
      <c r="A266" s="28" t="s">
        <v>36</v>
      </c>
      <c r="B266" s="438"/>
      <c r="C266" s="438"/>
      <c r="D266" s="438"/>
      <c r="E266" s="438"/>
      <c r="F266" s="438"/>
      <c r="G266" s="438"/>
      <c r="H266" s="438"/>
      <c r="I266" s="438"/>
      <c r="J266" s="438"/>
      <c r="K266" s="438"/>
      <c r="L266" s="438"/>
      <c r="M266" s="438"/>
      <c r="N266" s="438"/>
      <c r="O266" s="438"/>
      <c r="P266" s="438"/>
      <c r="Q266" s="127"/>
      <c r="R266" s="4"/>
      <c r="S266" s="4"/>
      <c r="T266" s="4"/>
      <c r="BT266" s="5"/>
      <c r="BU266" s="5"/>
      <c r="BV266" s="5"/>
      <c r="BW266" s="5"/>
    </row>
    <row r="267" spans="1:75">
      <c r="A267" s="28" t="s">
        <v>37</v>
      </c>
      <c r="B267" s="438"/>
      <c r="C267" s="438"/>
      <c r="D267" s="438"/>
      <c r="E267" s="438"/>
      <c r="F267" s="438"/>
      <c r="G267" s="438"/>
      <c r="H267" s="438"/>
      <c r="I267" s="438"/>
      <c r="J267" s="438"/>
      <c r="K267" s="438"/>
      <c r="L267" s="438"/>
      <c r="M267" s="438"/>
      <c r="N267" s="438"/>
      <c r="O267" s="438"/>
      <c r="P267" s="438"/>
      <c r="Q267" s="127"/>
      <c r="R267" s="4"/>
      <c r="S267" s="4"/>
      <c r="T267" s="4"/>
      <c r="BT267" s="5"/>
      <c r="BU267" s="5"/>
      <c r="BV267" s="5"/>
      <c r="BW267" s="5"/>
    </row>
    <row r="268" spans="1:75">
      <c r="A268" s="28" t="s">
        <v>38</v>
      </c>
      <c r="B268" s="438"/>
      <c r="C268" s="438"/>
      <c r="D268" s="438"/>
      <c r="E268" s="438"/>
      <c r="F268" s="438"/>
      <c r="G268" s="438"/>
      <c r="H268" s="438"/>
      <c r="I268" s="438"/>
      <c r="J268" s="438"/>
      <c r="K268" s="438"/>
      <c r="L268" s="438"/>
      <c r="M268" s="438"/>
      <c r="N268" s="438"/>
      <c r="O268" s="438"/>
      <c r="P268" s="438"/>
      <c r="Q268" s="127"/>
      <c r="R268" s="4"/>
      <c r="S268" s="4"/>
      <c r="T268" s="4"/>
      <c r="BT268" s="5"/>
      <c r="BU268" s="5"/>
      <c r="BV268" s="5"/>
      <c r="BW268" s="5"/>
    </row>
    <row r="269" spans="1:75">
      <c r="A269" s="29" t="s">
        <v>39</v>
      </c>
      <c r="B269" s="439">
        <f>ROUND(SUM(B270:B276),2)</f>
        <v>0</v>
      </c>
      <c r="C269" s="439">
        <f t="shared" ref="C269:P269" si="59">ROUND(SUM(C270:C276),2)</f>
        <v>0</v>
      </c>
      <c r="D269" s="439">
        <f t="shared" si="59"/>
        <v>0</v>
      </c>
      <c r="E269" s="439">
        <f t="shared" si="59"/>
        <v>0</v>
      </c>
      <c r="F269" s="439">
        <f t="shared" si="59"/>
        <v>0</v>
      </c>
      <c r="G269" s="439">
        <f t="shared" si="59"/>
        <v>0</v>
      </c>
      <c r="H269" s="439">
        <f t="shared" si="59"/>
        <v>0</v>
      </c>
      <c r="I269" s="439">
        <f t="shared" si="59"/>
        <v>0</v>
      </c>
      <c r="J269" s="439">
        <f t="shared" si="59"/>
        <v>0</v>
      </c>
      <c r="K269" s="439">
        <f t="shared" si="59"/>
        <v>0</v>
      </c>
      <c r="L269" s="439">
        <f t="shared" si="59"/>
        <v>0</v>
      </c>
      <c r="M269" s="439">
        <f t="shared" si="59"/>
        <v>0</v>
      </c>
      <c r="N269" s="439">
        <f t="shared" si="59"/>
        <v>0</v>
      </c>
      <c r="O269" s="439">
        <f t="shared" si="59"/>
        <v>0</v>
      </c>
      <c r="P269" s="439">
        <f t="shared" si="59"/>
        <v>0</v>
      </c>
      <c r="Q269" s="127"/>
      <c r="R269" s="4"/>
      <c r="S269" s="4"/>
      <c r="T269" s="4"/>
      <c r="BT269" s="5"/>
      <c r="BU269" s="5"/>
      <c r="BV269" s="5"/>
      <c r="BW269" s="5"/>
    </row>
    <row r="270" spans="1:75">
      <c r="A270" s="28" t="str">
        <f t="shared" ref="A270:A276" si="60">A240</f>
        <v>I.Amortyzacja</v>
      </c>
      <c r="B270" s="438"/>
      <c r="C270" s="438"/>
      <c r="D270" s="438"/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127"/>
      <c r="R270" s="4"/>
      <c r="S270" s="4"/>
      <c r="T270" s="4"/>
      <c r="BT270" s="5"/>
      <c r="BU270" s="5"/>
      <c r="BV270" s="5"/>
      <c r="BW270" s="5"/>
    </row>
    <row r="271" spans="1:75">
      <c r="A271" s="28" t="str">
        <f t="shared" si="60"/>
        <v>II.Zużycie materiałów i energii</v>
      </c>
      <c r="B271" s="438"/>
      <c r="C271" s="438"/>
      <c r="D271" s="438"/>
      <c r="E271" s="438"/>
      <c r="F271" s="438"/>
      <c r="G271" s="438"/>
      <c r="H271" s="438"/>
      <c r="I271" s="438"/>
      <c r="J271" s="438"/>
      <c r="K271" s="438"/>
      <c r="L271" s="438"/>
      <c r="M271" s="438"/>
      <c r="N271" s="438"/>
      <c r="O271" s="438"/>
      <c r="P271" s="438"/>
      <c r="Q271" s="127"/>
      <c r="R271" s="4"/>
      <c r="S271" s="4"/>
      <c r="T271" s="4"/>
      <c r="BT271" s="5"/>
      <c r="BU271" s="5"/>
      <c r="BV271" s="5"/>
      <c r="BW271" s="5"/>
    </row>
    <row r="272" spans="1:75">
      <c r="A272" s="28" t="str">
        <f t="shared" si="60"/>
        <v>III. Podatki i inne opłaty</v>
      </c>
      <c r="B272" s="438"/>
      <c r="C272" s="438"/>
      <c r="D272" s="438"/>
      <c r="E272" s="438"/>
      <c r="F272" s="438"/>
      <c r="G272" s="438"/>
      <c r="H272" s="438"/>
      <c r="I272" s="438"/>
      <c r="J272" s="438"/>
      <c r="K272" s="438"/>
      <c r="L272" s="438"/>
      <c r="M272" s="438"/>
      <c r="N272" s="438"/>
      <c r="O272" s="438"/>
      <c r="P272" s="438"/>
      <c r="Q272" s="127"/>
      <c r="R272" s="4"/>
      <c r="S272" s="4"/>
      <c r="T272" s="4"/>
      <c r="BT272" s="5"/>
      <c r="BU272" s="5"/>
      <c r="BV272" s="5"/>
      <c r="BW272" s="5"/>
    </row>
    <row r="273" spans="1:75">
      <c r="A273" s="28" t="str">
        <f t="shared" si="60"/>
        <v>IV. Wynagrodzenia</v>
      </c>
      <c r="B273" s="438"/>
      <c r="C273" s="438"/>
      <c r="D273" s="438"/>
      <c r="E273" s="438"/>
      <c r="F273" s="438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/>
      <c r="Q273" s="127"/>
      <c r="R273" s="4"/>
      <c r="S273" s="4"/>
      <c r="T273" s="4"/>
      <c r="BT273" s="5"/>
      <c r="BU273" s="5"/>
      <c r="BV273" s="5"/>
      <c r="BW273" s="5"/>
    </row>
    <row r="274" spans="1:75">
      <c r="A274" s="28" t="str">
        <f t="shared" si="60"/>
        <v>V.Narzuty na wynagrodzenia</v>
      </c>
      <c r="B274" s="438"/>
      <c r="C274" s="438"/>
      <c r="D274" s="438"/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127"/>
      <c r="R274" s="4"/>
      <c r="S274" s="4"/>
      <c r="T274" s="4"/>
      <c r="BT274" s="5"/>
      <c r="BU274" s="5"/>
      <c r="BV274" s="5"/>
      <c r="BW274" s="5"/>
    </row>
    <row r="275" spans="1:75">
      <c r="A275" s="28" t="str">
        <f t="shared" si="60"/>
        <v>VI. Usługi obce</v>
      </c>
      <c r="B275" s="438"/>
      <c r="C275" s="438"/>
      <c r="D275" s="438"/>
      <c r="E275" s="438"/>
      <c r="F275" s="438"/>
      <c r="G275" s="438"/>
      <c r="H275" s="438"/>
      <c r="I275" s="438"/>
      <c r="J275" s="438"/>
      <c r="K275" s="438"/>
      <c r="L275" s="438"/>
      <c r="M275" s="438"/>
      <c r="N275" s="438"/>
      <c r="O275" s="438"/>
      <c r="P275" s="438"/>
      <c r="Q275" s="127"/>
      <c r="R275" s="4"/>
      <c r="S275" s="4"/>
      <c r="T275" s="4"/>
      <c r="BT275" s="5"/>
      <c r="BU275" s="5"/>
      <c r="BV275" s="5"/>
      <c r="BW275" s="5"/>
    </row>
    <row r="276" spans="1:75" ht="24">
      <c r="A276" s="28" t="str">
        <f t="shared" si="60"/>
        <v>VII.Pozostałe (wraz z wartością sprzedanych materiałów i towarów)</v>
      </c>
      <c r="B276" s="438"/>
      <c r="C276" s="438"/>
      <c r="D276" s="438"/>
      <c r="E276" s="438"/>
      <c r="F276" s="438"/>
      <c r="G276" s="438"/>
      <c r="H276" s="438"/>
      <c r="I276" s="438"/>
      <c r="J276" s="438"/>
      <c r="K276" s="438"/>
      <c r="L276" s="438"/>
      <c r="M276" s="438"/>
      <c r="N276" s="438"/>
      <c r="O276" s="438"/>
      <c r="P276" s="438"/>
      <c r="Q276" s="127"/>
      <c r="R276" s="4"/>
      <c r="S276" s="4"/>
      <c r="T276" s="4"/>
      <c r="BT276" s="5"/>
      <c r="BU276" s="5"/>
      <c r="BV276" s="5"/>
      <c r="BW276" s="5"/>
    </row>
    <row r="277" spans="1:75">
      <c r="A277" s="30" t="s">
        <v>40</v>
      </c>
      <c r="B277" s="439">
        <f>ROUND(B264-B269,2)</f>
        <v>0</v>
      </c>
      <c r="C277" s="439">
        <f t="shared" ref="C277:P277" si="61">ROUND(C264-C269,2)</f>
        <v>0</v>
      </c>
      <c r="D277" s="439">
        <f t="shared" si="61"/>
        <v>0</v>
      </c>
      <c r="E277" s="439">
        <f t="shared" si="61"/>
        <v>0</v>
      </c>
      <c r="F277" s="439">
        <f t="shared" si="61"/>
        <v>0</v>
      </c>
      <c r="G277" s="439">
        <f t="shared" si="61"/>
        <v>0</v>
      </c>
      <c r="H277" s="439">
        <f t="shared" si="61"/>
        <v>0</v>
      </c>
      <c r="I277" s="439">
        <f t="shared" si="61"/>
        <v>0</v>
      </c>
      <c r="J277" s="439">
        <f t="shared" si="61"/>
        <v>0</v>
      </c>
      <c r="K277" s="439">
        <f t="shared" si="61"/>
        <v>0</v>
      </c>
      <c r="L277" s="439">
        <f t="shared" si="61"/>
        <v>0</v>
      </c>
      <c r="M277" s="439">
        <f t="shared" si="61"/>
        <v>0</v>
      </c>
      <c r="N277" s="439">
        <f t="shared" si="61"/>
        <v>0</v>
      </c>
      <c r="O277" s="439">
        <f t="shared" si="61"/>
        <v>0</v>
      </c>
      <c r="P277" s="439">
        <f t="shared" si="61"/>
        <v>0</v>
      </c>
      <c r="Q277" s="127"/>
      <c r="R277" s="4"/>
      <c r="S277" s="4"/>
      <c r="T277" s="4"/>
      <c r="BT277" s="5"/>
      <c r="BU277" s="5"/>
      <c r="BV277" s="5"/>
      <c r="BW277" s="5"/>
    </row>
    <row r="278" spans="1:75">
      <c r="A278" s="31" t="s">
        <v>41</v>
      </c>
      <c r="B278" s="438"/>
      <c r="C278" s="438"/>
      <c r="D278" s="438"/>
      <c r="E278" s="438"/>
      <c r="F278" s="438"/>
      <c r="G278" s="438"/>
      <c r="H278" s="438"/>
      <c r="I278" s="438"/>
      <c r="J278" s="438"/>
      <c r="K278" s="438"/>
      <c r="L278" s="438"/>
      <c r="M278" s="438"/>
      <c r="N278" s="438"/>
      <c r="O278" s="438"/>
      <c r="P278" s="438"/>
      <c r="Q278" s="127"/>
      <c r="R278" s="4"/>
      <c r="S278" s="4"/>
      <c r="T278" s="4"/>
      <c r="BT278" s="5"/>
      <c r="BU278" s="5"/>
      <c r="BV278" s="5"/>
      <c r="BW278" s="5"/>
    </row>
    <row r="279" spans="1:75">
      <c r="A279" s="31" t="s">
        <v>42</v>
      </c>
      <c r="B279" s="438"/>
      <c r="C279" s="438"/>
      <c r="D279" s="438"/>
      <c r="E279" s="438"/>
      <c r="F279" s="438"/>
      <c r="G279" s="438"/>
      <c r="H279" s="438"/>
      <c r="I279" s="438"/>
      <c r="J279" s="438"/>
      <c r="K279" s="438"/>
      <c r="L279" s="438"/>
      <c r="M279" s="438"/>
      <c r="N279" s="438"/>
      <c r="O279" s="438"/>
      <c r="P279" s="438"/>
      <c r="Q279" s="127"/>
      <c r="R279" s="4"/>
      <c r="S279" s="4"/>
      <c r="T279" s="4"/>
      <c r="BT279" s="5"/>
      <c r="BU279" s="5"/>
      <c r="BV279" s="5"/>
      <c r="BW279" s="5"/>
    </row>
    <row r="280" spans="1:75">
      <c r="A280" s="32" t="s">
        <v>43</v>
      </c>
      <c r="B280" s="439">
        <f>ROUND(B277+B278-B279,2)</f>
        <v>0</v>
      </c>
      <c r="C280" s="439">
        <f t="shared" ref="C280:P280" si="62">ROUND(C277+C278-C279,2)</f>
        <v>0</v>
      </c>
      <c r="D280" s="439">
        <f t="shared" si="62"/>
        <v>0</v>
      </c>
      <c r="E280" s="439">
        <f t="shared" si="62"/>
        <v>0</v>
      </c>
      <c r="F280" s="439">
        <f t="shared" si="62"/>
        <v>0</v>
      </c>
      <c r="G280" s="439">
        <f t="shared" si="62"/>
        <v>0</v>
      </c>
      <c r="H280" s="439">
        <f t="shared" si="62"/>
        <v>0</v>
      </c>
      <c r="I280" s="439">
        <f t="shared" si="62"/>
        <v>0</v>
      </c>
      <c r="J280" s="439">
        <f t="shared" si="62"/>
        <v>0</v>
      </c>
      <c r="K280" s="439">
        <f t="shared" si="62"/>
        <v>0</v>
      </c>
      <c r="L280" s="439">
        <f t="shared" si="62"/>
        <v>0</v>
      </c>
      <c r="M280" s="439">
        <f t="shared" si="62"/>
        <v>0</v>
      </c>
      <c r="N280" s="439">
        <f t="shared" si="62"/>
        <v>0</v>
      </c>
      <c r="O280" s="439">
        <f t="shared" si="62"/>
        <v>0</v>
      </c>
      <c r="P280" s="439">
        <f t="shared" si="62"/>
        <v>0</v>
      </c>
      <c r="Q280" s="127"/>
      <c r="R280" s="4"/>
      <c r="S280" s="4"/>
      <c r="T280" s="4"/>
      <c r="BT280" s="5"/>
      <c r="BU280" s="5"/>
      <c r="BV280" s="5"/>
      <c r="BW280" s="5"/>
    </row>
    <row r="281" spans="1:75">
      <c r="A281" s="31" t="s">
        <v>44</v>
      </c>
      <c r="B281" s="438"/>
      <c r="C281" s="438"/>
      <c r="D281" s="438"/>
      <c r="E281" s="438"/>
      <c r="F281" s="438"/>
      <c r="G281" s="438"/>
      <c r="H281" s="438"/>
      <c r="I281" s="438"/>
      <c r="J281" s="438"/>
      <c r="K281" s="438"/>
      <c r="L281" s="438"/>
      <c r="M281" s="438"/>
      <c r="N281" s="438"/>
      <c r="O281" s="438"/>
      <c r="P281" s="438"/>
      <c r="Q281" s="127"/>
      <c r="R281" s="4"/>
      <c r="S281" s="4"/>
      <c r="T281" s="4"/>
      <c r="BT281" s="5"/>
      <c r="BU281" s="5"/>
      <c r="BV281" s="5"/>
      <c r="BW281" s="5"/>
    </row>
    <row r="282" spans="1:75">
      <c r="A282" s="31" t="s">
        <v>45</v>
      </c>
      <c r="B282" s="438"/>
      <c r="C282" s="438"/>
      <c r="D282" s="438"/>
      <c r="E282" s="438"/>
      <c r="F282" s="438"/>
      <c r="G282" s="438"/>
      <c r="H282" s="438"/>
      <c r="I282" s="438"/>
      <c r="J282" s="438"/>
      <c r="K282" s="438"/>
      <c r="L282" s="438"/>
      <c r="M282" s="438"/>
      <c r="N282" s="438"/>
      <c r="O282" s="438"/>
      <c r="P282" s="438"/>
      <c r="Q282" s="127"/>
      <c r="R282" s="4"/>
      <c r="S282" s="4"/>
      <c r="T282" s="4"/>
      <c r="BT282" s="5"/>
      <c r="BU282" s="5"/>
      <c r="BV282" s="5"/>
      <c r="BW282" s="5"/>
    </row>
    <row r="283" spans="1:75">
      <c r="A283" s="32" t="s">
        <v>46</v>
      </c>
      <c r="B283" s="439">
        <f>ROUND(B280+B281-B282,2)</f>
        <v>0</v>
      </c>
      <c r="C283" s="439">
        <f t="shared" ref="C283:P283" si="63">ROUND(C280+C281-C282,2)</f>
        <v>0</v>
      </c>
      <c r="D283" s="439">
        <f t="shared" si="63"/>
        <v>0</v>
      </c>
      <c r="E283" s="439">
        <f t="shared" si="63"/>
        <v>0</v>
      </c>
      <c r="F283" s="439">
        <f t="shared" si="63"/>
        <v>0</v>
      </c>
      <c r="G283" s="439">
        <f t="shared" si="63"/>
        <v>0</v>
      </c>
      <c r="H283" s="439">
        <f t="shared" si="63"/>
        <v>0</v>
      </c>
      <c r="I283" s="439">
        <f t="shared" si="63"/>
        <v>0</v>
      </c>
      <c r="J283" s="439">
        <f t="shared" si="63"/>
        <v>0</v>
      </c>
      <c r="K283" s="439">
        <f t="shared" si="63"/>
        <v>0</v>
      </c>
      <c r="L283" s="439">
        <f t="shared" si="63"/>
        <v>0</v>
      </c>
      <c r="M283" s="439">
        <f t="shared" si="63"/>
        <v>0</v>
      </c>
      <c r="N283" s="439">
        <f t="shared" si="63"/>
        <v>0</v>
      </c>
      <c r="O283" s="439">
        <f t="shared" si="63"/>
        <v>0</v>
      </c>
      <c r="P283" s="439">
        <f t="shared" si="63"/>
        <v>0</v>
      </c>
      <c r="Q283" s="127"/>
      <c r="R283" s="4"/>
      <c r="S283" s="4"/>
      <c r="T283" s="4"/>
      <c r="BT283" s="5"/>
      <c r="BU283" s="5"/>
      <c r="BV283" s="5"/>
      <c r="BW283" s="5"/>
    </row>
    <row r="284" spans="1:75">
      <c r="A284" s="28" t="s">
        <v>47</v>
      </c>
      <c r="B284" s="438"/>
      <c r="C284" s="438"/>
      <c r="D284" s="438"/>
      <c r="E284" s="438"/>
      <c r="F284" s="438"/>
      <c r="G284" s="438"/>
      <c r="H284" s="438"/>
      <c r="I284" s="438"/>
      <c r="J284" s="438"/>
      <c r="K284" s="438"/>
      <c r="L284" s="438"/>
      <c r="M284" s="438"/>
      <c r="N284" s="438"/>
      <c r="O284" s="438"/>
      <c r="P284" s="438"/>
      <c r="Q284" s="127"/>
      <c r="R284" s="4"/>
      <c r="S284" s="4"/>
      <c r="T284" s="4"/>
      <c r="BT284" s="5"/>
      <c r="BU284" s="5"/>
      <c r="BV284" s="5"/>
      <c r="BW284" s="5"/>
    </row>
    <row r="285" spans="1:75">
      <c r="A285" s="28" t="s">
        <v>48</v>
      </c>
      <c r="B285" s="438"/>
      <c r="C285" s="438"/>
      <c r="D285" s="438"/>
      <c r="E285" s="438"/>
      <c r="F285" s="438"/>
      <c r="G285" s="438"/>
      <c r="H285" s="438"/>
      <c r="I285" s="438"/>
      <c r="J285" s="438"/>
      <c r="K285" s="438"/>
      <c r="L285" s="438"/>
      <c r="M285" s="438"/>
      <c r="N285" s="438"/>
      <c r="O285" s="438"/>
      <c r="P285" s="438"/>
      <c r="Q285" s="127"/>
      <c r="R285" s="4"/>
      <c r="S285" s="4"/>
      <c r="T285" s="4"/>
      <c r="BT285" s="5"/>
      <c r="BU285" s="5"/>
      <c r="BV285" s="5"/>
      <c r="BW285" s="5"/>
    </row>
    <row r="286" spans="1:75">
      <c r="A286" s="32" t="s">
        <v>49</v>
      </c>
      <c r="B286" s="439">
        <f>ROUND(B283+B284-B285,2)</f>
        <v>0</v>
      </c>
      <c r="C286" s="439">
        <f t="shared" ref="C286:P286" si="64">ROUND(C283+C284-C285,2)</f>
        <v>0</v>
      </c>
      <c r="D286" s="439">
        <f t="shared" si="64"/>
        <v>0</v>
      </c>
      <c r="E286" s="439">
        <f t="shared" si="64"/>
        <v>0</v>
      </c>
      <c r="F286" s="439">
        <f t="shared" si="64"/>
        <v>0</v>
      </c>
      <c r="G286" s="439">
        <f t="shared" si="64"/>
        <v>0</v>
      </c>
      <c r="H286" s="439">
        <f t="shared" si="64"/>
        <v>0</v>
      </c>
      <c r="I286" s="439">
        <f t="shared" si="64"/>
        <v>0</v>
      </c>
      <c r="J286" s="439">
        <f t="shared" si="64"/>
        <v>0</v>
      </c>
      <c r="K286" s="439">
        <f t="shared" si="64"/>
        <v>0</v>
      </c>
      <c r="L286" s="439">
        <f t="shared" si="64"/>
        <v>0</v>
      </c>
      <c r="M286" s="439">
        <f t="shared" si="64"/>
        <v>0</v>
      </c>
      <c r="N286" s="439">
        <f t="shared" si="64"/>
        <v>0</v>
      </c>
      <c r="O286" s="439">
        <f t="shared" si="64"/>
        <v>0</v>
      </c>
      <c r="P286" s="439">
        <f t="shared" si="64"/>
        <v>0</v>
      </c>
      <c r="Q286" s="127"/>
      <c r="R286" s="4"/>
      <c r="S286" s="4"/>
      <c r="T286" s="4"/>
      <c r="BT286" s="5"/>
      <c r="BU286" s="5"/>
      <c r="BV286" s="5"/>
      <c r="BW286" s="5"/>
    </row>
    <row r="287" spans="1:75">
      <c r="A287" s="31" t="s">
        <v>50</v>
      </c>
      <c r="B287" s="438"/>
      <c r="C287" s="438"/>
      <c r="D287" s="438"/>
      <c r="E287" s="438"/>
      <c r="F287" s="438"/>
      <c r="G287" s="438"/>
      <c r="H287" s="438"/>
      <c r="I287" s="438"/>
      <c r="J287" s="438"/>
      <c r="K287" s="438"/>
      <c r="L287" s="438"/>
      <c r="M287" s="438"/>
      <c r="N287" s="438"/>
      <c r="O287" s="438"/>
      <c r="P287" s="438"/>
      <c r="Q287" s="127"/>
      <c r="R287" s="4"/>
      <c r="S287" s="4"/>
      <c r="T287" s="4"/>
      <c r="BT287" s="5"/>
      <c r="BU287" s="5"/>
      <c r="BV287" s="5"/>
      <c r="BW287" s="5"/>
    </row>
    <row r="288" spans="1:75">
      <c r="A288" s="31" t="s">
        <v>51</v>
      </c>
      <c r="B288" s="438"/>
      <c r="C288" s="438"/>
      <c r="D288" s="438"/>
      <c r="E288" s="438"/>
      <c r="F288" s="438"/>
      <c r="G288" s="438"/>
      <c r="H288" s="438"/>
      <c r="I288" s="438"/>
      <c r="J288" s="438"/>
      <c r="K288" s="438"/>
      <c r="L288" s="438"/>
      <c r="M288" s="438"/>
      <c r="N288" s="438"/>
      <c r="O288" s="438"/>
      <c r="P288" s="438"/>
      <c r="Q288" s="127"/>
      <c r="R288" s="4"/>
      <c r="S288" s="4"/>
      <c r="T288" s="4"/>
      <c r="BT288" s="5"/>
      <c r="BU288" s="5"/>
      <c r="BV288" s="5"/>
      <c r="BW288" s="5"/>
    </row>
    <row r="289" spans="1:75">
      <c r="A289" s="33" t="s">
        <v>52</v>
      </c>
      <c r="B289" s="439">
        <f>ROUND(B286-B287-B288,2)</f>
        <v>0</v>
      </c>
      <c r="C289" s="439">
        <f t="shared" ref="C289:P289" si="65">ROUND(C286-C287-C288,2)</f>
        <v>0</v>
      </c>
      <c r="D289" s="439">
        <f t="shared" si="65"/>
        <v>0</v>
      </c>
      <c r="E289" s="439">
        <f t="shared" si="65"/>
        <v>0</v>
      </c>
      <c r="F289" s="439">
        <f t="shared" si="65"/>
        <v>0</v>
      </c>
      <c r="G289" s="439">
        <f t="shared" si="65"/>
        <v>0</v>
      </c>
      <c r="H289" s="439">
        <f t="shared" si="65"/>
        <v>0</v>
      </c>
      <c r="I289" s="439">
        <f t="shared" si="65"/>
        <v>0</v>
      </c>
      <c r="J289" s="439">
        <f t="shared" si="65"/>
        <v>0</v>
      </c>
      <c r="K289" s="439">
        <f t="shared" si="65"/>
        <v>0</v>
      </c>
      <c r="L289" s="439">
        <f t="shared" si="65"/>
        <v>0</v>
      </c>
      <c r="M289" s="439">
        <f t="shared" si="65"/>
        <v>0</v>
      </c>
      <c r="N289" s="439">
        <f t="shared" si="65"/>
        <v>0</v>
      </c>
      <c r="O289" s="439">
        <f t="shared" si="65"/>
        <v>0</v>
      </c>
      <c r="P289" s="439">
        <f t="shared" si="65"/>
        <v>0</v>
      </c>
      <c r="Q289" s="127"/>
      <c r="R289" s="4"/>
      <c r="S289" s="4"/>
      <c r="T289" s="4"/>
      <c r="BT289" s="5"/>
      <c r="BU289" s="5"/>
      <c r="BV289" s="5"/>
      <c r="BW289" s="5"/>
    </row>
    <row r="290" spans="1:75">
      <c r="A290" s="39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27"/>
    </row>
    <row r="291" spans="1:75">
      <c r="A291" s="38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28"/>
    </row>
    <row r="292" spans="1:75" ht="21" customHeight="1">
      <c r="A292" s="73" t="s">
        <v>130</v>
      </c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28"/>
    </row>
    <row r="293" spans="1:75" s="1" customFormat="1" ht="15" customHeight="1">
      <c r="A293" s="308" t="s">
        <v>12</v>
      </c>
      <c r="B293" s="311" t="str">
        <f t="shared" ref="B293:P293" si="66">B263</f>
        <v>n</v>
      </c>
      <c r="C293" s="311" t="str">
        <f t="shared" si="66"/>
        <v>n+1</v>
      </c>
      <c r="D293" s="311" t="str">
        <f t="shared" si="66"/>
        <v>n+2</v>
      </c>
      <c r="E293" s="311" t="str">
        <f t="shared" si="66"/>
        <v>n+3</v>
      </c>
      <c r="F293" s="311" t="str">
        <f t="shared" si="66"/>
        <v>n+4</v>
      </c>
      <c r="G293" s="311" t="str">
        <f t="shared" si="66"/>
        <v>n+5</v>
      </c>
      <c r="H293" s="311" t="str">
        <f t="shared" si="66"/>
        <v>n+6</v>
      </c>
      <c r="I293" s="311" t="str">
        <f t="shared" si="66"/>
        <v>n+7</v>
      </c>
      <c r="J293" s="311" t="str">
        <f t="shared" si="66"/>
        <v>n+8</v>
      </c>
      <c r="K293" s="311" t="str">
        <f t="shared" si="66"/>
        <v>n+9</v>
      </c>
      <c r="L293" s="311" t="str">
        <f t="shared" si="66"/>
        <v>n+10</v>
      </c>
      <c r="M293" s="311" t="str">
        <f t="shared" si="66"/>
        <v>n+11</v>
      </c>
      <c r="N293" s="311" t="str">
        <f t="shared" si="66"/>
        <v>n+12</v>
      </c>
      <c r="O293" s="311" t="str">
        <f t="shared" si="66"/>
        <v>n+13</v>
      </c>
      <c r="P293" s="311" t="str">
        <f t="shared" si="66"/>
        <v>n+14</v>
      </c>
      <c r="Q293" s="312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</row>
    <row r="294" spans="1:75">
      <c r="A294" s="27" t="s">
        <v>34</v>
      </c>
      <c r="B294" s="439">
        <f>ROUND(SUM(B295:B298),2)</f>
        <v>0</v>
      </c>
      <c r="C294" s="439">
        <f t="shared" ref="C294:P294" si="67">ROUND(SUM(C295:C298),2)</f>
        <v>0</v>
      </c>
      <c r="D294" s="439">
        <f t="shared" si="67"/>
        <v>0</v>
      </c>
      <c r="E294" s="439">
        <f t="shared" si="67"/>
        <v>0</v>
      </c>
      <c r="F294" s="439">
        <f t="shared" si="67"/>
        <v>0</v>
      </c>
      <c r="G294" s="439">
        <f t="shared" si="67"/>
        <v>0</v>
      </c>
      <c r="H294" s="439">
        <f t="shared" si="67"/>
        <v>0</v>
      </c>
      <c r="I294" s="439">
        <f t="shared" si="67"/>
        <v>0</v>
      </c>
      <c r="J294" s="439">
        <f t="shared" si="67"/>
        <v>0</v>
      </c>
      <c r="K294" s="439">
        <f t="shared" si="67"/>
        <v>0</v>
      </c>
      <c r="L294" s="439">
        <f t="shared" si="67"/>
        <v>0</v>
      </c>
      <c r="M294" s="439">
        <f t="shared" si="67"/>
        <v>0</v>
      </c>
      <c r="N294" s="439">
        <f t="shared" si="67"/>
        <v>0</v>
      </c>
      <c r="O294" s="439">
        <f t="shared" si="67"/>
        <v>0</v>
      </c>
      <c r="P294" s="439">
        <f t="shared" si="67"/>
        <v>0</v>
      </c>
      <c r="Q294" s="127"/>
      <c r="R294" s="4"/>
      <c r="S294" s="4"/>
      <c r="T294" s="4"/>
      <c r="BT294" s="5"/>
      <c r="BU294" s="5"/>
      <c r="BV294" s="5"/>
      <c r="BW294" s="5"/>
    </row>
    <row r="295" spans="1:75">
      <c r="A295" s="28" t="s">
        <v>35</v>
      </c>
      <c r="B295" s="438"/>
      <c r="C295" s="438"/>
      <c r="D295" s="438"/>
      <c r="E295" s="438"/>
      <c r="F295" s="438"/>
      <c r="G295" s="438"/>
      <c r="H295" s="438"/>
      <c r="I295" s="438"/>
      <c r="J295" s="438"/>
      <c r="K295" s="438"/>
      <c r="L295" s="438"/>
      <c r="M295" s="438"/>
      <c r="N295" s="438"/>
      <c r="O295" s="438"/>
      <c r="P295" s="438"/>
      <c r="Q295" s="127"/>
      <c r="R295" s="4"/>
      <c r="S295" s="4"/>
      <c r="T295" s="4"/>
      <c r="BT295" s="5"/>
      <c r="BU295" s="5"/>
      <c r="BV295" s="5"/>
      <c r="BW295" s="5"/>
    </row>
    <row r="296" spans="1:75">
      <c r="A296" s="28" t="s">
        <v>36</v>
      </c>
      <c r="B296" s="438"/>
      <c r="C296" s="438"/>
      <c r="D296" s="438"/>
      <c r="E296" s="438"/>
      <c r="F296" s="438"/>
      <c r="G296" s="438"/>
      <c r="H296" s="438"/>
      <c r="I296" s="438"/>
      <c r="J296" s="438"/>
      <c r="K296" s="438"/>
      <c r="L296" s="438"/>
      <c r="M296" s="438"/>
      <c r="N296" s="438"/>
      <c r="O296" s="438"/>
      <c r="P296" s="438"/>
      <c r="Q296" s="127"/>
      <c r="R296" s="4"/>
      <c r="S296" s="4"/>
      <c r="T296" s="4"/>
      <c r="BT296" s="5"/>
      <c r="BU296" s="5"/>
      <c r="BV296" s="5"/>
      <c r="BW296" s="5"/>
    </row>
    <row r="297" spans="1:75">
      <c r="A297" s="28" t="s">
        <v>37</v>
      </c>
      <c r="B297" s="438"/>
      <c r="C297" s="438"/>
      <c r="D297" s="438"/>
      <c r="E297" s="438"/>
      <c r="F297" s="438"/>
      <c r="G297" s="438"/>
      <c r="H297" s="438"/>
      <c r="I297" s="438"/>
      <c r="J297" s="438"/>
      <c r="K297" s="438"/>
      <c r="L297" s="438"/>
      <c r="M297" s="438"/>
      <c r="N297" s="438"/>
      <c r="O297" s="438"/>
      <c r="P297" s="438"/>
      <c r="Q297" s="127"/>
      <c r="R297" s="4"/>
      <c r="S297" s="4"/>
      <c r="T297" s="4"/>
      <c r="BT297" s="5"/>
      <c r="BU297" s="5"/>
      <c r="BV297" s="5"/>
      <c r="BW297" s="5"/>
    </row>
    <row r="298" spans="1:75">
      <c r="A298" s="28" t="s">
        <v>38</v>
      </c>
      <c r="B298" s="438"/>
      <c r="C298" s="438"/>
      <c r="D298" s="438"/>
      <c r="E298" s="438"/>
      <c r="F298" s="438"/>
      <c r="G298" s="438"/>
      <c r="H298" s="438"/>
      <c r="I298" s="438"/>
      <c r="J298" s="438"/>
      <c r="K298" s="438"/>
      <c r="L298" s="438"/>
      <c r="M298" s="438"/>
      <c r="N298" s="438"/>
      <c r="O298" s="438"/>
      <c r="P298" s="438"/>
      <c r="Q298" s="127"/>
      <c r="R298" s="4"/>
      <c r="S298" s="4"/>
      <c r="T298" s="4"/>
      <c r="BT298" s="5"/>
      <c r="BU298" s="5"/>
      <c r="BV298" s="5"/>
      <c r="BW298" s="5"/>
    </row>
    <row r="299" spans="1:75">
      <c r="A299" s="29" t="s">
        <v>39</v>
      </c>
      <c r="B299" s="439">
        <f>ROUND(SUM(B300:B306),2)</f>
        <v>0</v>
      </c>
      <c r="C299" s="439">
        <f t="shared" ref="C299:P299" si="68">ROUND(SUM(C300:C306),2)</f>
        <v>0</v>
      </c>
      <c r="D299" s="439">
        <f t="shared" si="68"/>
        <v>0</v>
      </c>
      <c r="E299" s="439">
        <f t="shared" si="68"/>
        <v>0</v>
      </c>
      <c r="F299" s="439">
        <f t="shared" si="68"/>
        <v>0</v>
      </c>
      <c r="G299" s="439">
        <f t="shared" si="68"/>
        <v>0</v>
      </c>
      <c r="H299" s="439">
        <f t="shared" si="68"/>
        <v>0</v>
      </c>
      <c r="I299" s="439">
        <f t="shared" si="68"/>
        <v>0</v>
      </c>
      <c r="J299" s="439">
        <f t="shared" si="68"/>
        <v>0</v>
      </c>
      <c r="K299" s="439">
        <f t="shared" si="68"/>
        <v>0</v>
      </c>
      <c r="L299" s="439">
        <f t="shared" si="68"/>
        <v>0</v>
      </c>
      <c r="M299" s="439">
        <f t="shared" si="68"/>
        <v>0</v>
      </c>
      <c r="N299" s="439">
        <f t="shared" si="68"/>
        <v>0</v>
      </c>
      <c r="O299" s="439">
        <f t="shared" si="68"/>
        <v>0</v>
      </c>
      <c r="P299" s="439">
        <f t="shared" si="68"/>
        <v>0</v>
      </c>
      <c r="Q299" s="127"/>
      <c r="R299" s="4"/>
      <c r="S299" s="4"/>
      <c r="T299" s="4"/>
      <c r="BT299" s="5"/>
      <c r="BU299" s="5"/>
      <c r="BV299" s="5"/>
      <c r="BW299" s="5"/>
    </row>
    <row r="300" spans="1:75">
      <c r="A300" s="28" t="str">
        <f t="shared" ref="A300:A306" si="69">A270</f>
        <v>I.Amortyzacja</v>
      </c>
      <c r="B300" s="438"/>
      <c r="C300" s="438"/>
      <c r="D300" s="438"/>
      <c r="E300" s="438"/>
      <c r="F300" s="438"/>
      <c r="G300" s="438"/>
      <c r="H300" s="438"/>
      <c r="I300" s="438"/>
      <c r="J300" s="438"/>
      <c r="K300" s="438"/>
      <c r="L300" s="438"/>
      <c r="M300" s="438"/>
      <c r="N300" s="438"/>
      <c r="O300" s="438"/>
      <c r="P300" s="438"/>
      <c r="Q300" s="127"/>
      <c r="R300" s="4"/>
      <c r="S300" s="4"/>
      <c r="T300" s="4"/>
      <c r="BT300" s="5"/>
      <c r="BU300" s="5"/>
      <c r="BV300" s="5"/>
      <c r="BW300" s="5"/>
    </row>
    <row r="301" spans="1:75">
      <c r="A301" s="28" t="str">
        <f t="shared" si="69"/>
        <v>II.Zużycie materiałów i energii</v>
      </c>
      <c r="B301" s="438"/>
      <c r="C301" s="438"/>
      <c r="D301" s="438"/>
      <c r="E301" s="438"/>
      <c r="F301" s="438"/>
      <c r="G301" s="438"/>
      <c r="H301" s="438"/>
      <c r="I301" s="438"/>
      <c r="J301" s="438"/>
      <c r="K301" s="438"/>
      <c r="L301" s="438"/>
      <c r="M301" s="438"/>
      <c r="N301" s="438"/>
      <c r="O301" s="438"/>
      <c r="P301" s="438"/>
      <c r="Q301" s="127"/>
      <c r="R301" s="4"/>
      <c r="S301" s="4"/>
      <c r="T301" s="4"/>
      <c r="BT301" s="5"/>
      <c r="BU301" s="5"/>
      <c r="BV301" s="5"/>
      <c r="BW301" s="5"/>
    </row>
    <row r="302" spans="1:75">
      <c r="A302" s="28" t="str">
        <f t="shared" si="69"/>
        <v>III. Podatki i inne opłaty</v>
      </c>
      <c r="B302" s="438"/>
      <c r="C302" s="438"/>
      <c r="D302" s="438"/>
      <c r="E302" s="438"/>
      <c r="F302" s="438"/>
      <c r="G302" s="438"/>
      <c r="H302" s="438"/>
      <c r="I302" s="438"/>
      <c r="J302" s="438"/>
      <c r="K302" s="438"/>
      <c r="L302" s="438"/>
      <c r="M302" s="438"/>
      <c r="N302" s="438"/>
      <c r="O302" s="438"/>
      <c r="P302" s="438"/>
      <c r="Q302" s="127"/>
      <c r="R302" s="4"/>
      <c r="S302" s="4"/>
      <c r="T302" s="4"/>
      <c r="BT302" s="5"/>
      <c r="BU302" s="5"/>
      <c r="BV302" s="5"/>
      <c r="BW302" s="5"/>
    </row>
    <row r="303" spans="1:75">
      <c r="A303" s="28" t="str">
        <f t="shared" si="69"/>
        <v>IV. Wynagrodzenia</v>
      </c>
      <c r="B303" s="438"/>
      <c r="C303" s="438"/>
      <c r="D303" s="438"/>
      <c r="E303" s="438"/>
      <c r="F303" s="438"/>
      <c r="G303" s="438"/>
      <c r="H303" s="438"/>
      <c r="I303" s="438"/>
      <c r="J303" s="438"/>
      <c r="K303" s="438"/>
      <c r="L303" s="438"/>
      <c r="M303" s="438"/>
      <c r="N303" s="438"/>
      <c r="O303" s="438"/>
      <c r="P303" s="438"/>
      <c r="Q303" s="127"/>
      <c r="R303" s="4"/>
      <c r="S303" s="4"/>
      <c r="T303" s="4"/>
      <c r="BT303" s="5"/>
      <c r="BU303" s="5"/>
      <c r="BV303" s="5"/>
      <c r="BW303" s="5"/>
    </row>
    <row r="304" spans="1:75">
      <c r="A304" s="28" t="str">
        <f t="shared" si="69"/>
        <v>V.Narzuty na wynagrodzenia</v>
      </c>
      <c r="B304" s="438"/>
      <c r="C304" s="438"/>
      <c r="D304" s="438"/>
      <c r="E304" s="438"/>
      <c r="F304" s="438"/>
      <c r="G304" s="438"/>
      <c r="H304" s="438"/>
      <c r="I304" s="438"/>
      <c r="J304" s="438"/>
      <c r="K304" s="438"/>
      <c r="L304" s="438"/>
      <c r="M304" s="438"/>
      <c r="N304" s="438"/>
      <c r="O304" s="438"/>
      <c r="P304" s="438"/>
      <c r="Q304" s="127"/>
      <c r="R304" s="4"/>
      <c r="S304" s="4"/>
      <c r="T304" s="4"/>
      <c r="BT304" s="5"/>
      <c r="BU304" s="5"/>
      <c r="BV304" s="5"/>
      <c r="BW304" s="5"/>
    </row>
    <row r="305" spans="1:75">
      <c r="A305" s="28" t="str">
        <f t="shared" si="69"/>
        <v>VI. Usługi obce</v>
      </c>
      <c r="B305" s="438"/>
      <c r="C305" s="438"/>
      <c r="D305" s="438"/>
      <c r="E305" s="438"/>
      <c r="F305" s="438"/>
      <c r="G305" s="438"/>
      <c r="H305" s="438"/>
      <c r="I305" s="438"/>
      <c r="J305" s="438"/>
      <c r="K305" s="438"/>
      <c r="L305" s="438"/>
      <c r="M305" s="438"/>
      <c r="N305" s="438"/>
      <c r="O305" s="438"/>
      <c r="P305" s="438"/>
      <c r="Q305" s="127"/>
      <c r="R305" s="4"/>
      <c r="S305" s="4"/>
      <c r="T305" s="4"/>
      <c r="BT305" s="5"/>
      <c r="BU305" s="5"/>
      <c r="BV305" s="5"/>
      <c r="BW305" s="5"/>
    </row>
    <row r="306" spans="1:75" ht="24">
      <c r="A306" s="28" t="str">
        <f t="shared" si="69"/>
        <v>VII.Pozostałe (wraz z wartością sprzedanych materiałów i towarów)</v>
      </c>
      <c r="B306" s="438"/>
      <c r="C306" s="438"/>
      <c r="D306" s="438"/>
      <c r="E306" s="438"/>
      <c r="F306" s="438"/>
      <c r="G306" s="438"/>
      <c r="H306" s="438"/>
      <c r="I306" s="438"/>
      <c r="J306" s="438"/>
      <c r="K306" s="438"/>
      <c r="L306" s="438"/>
      <c r="M306" s="438"/>
      <c r="N306" s="438"/>
      <c r="O306" s="438"/>
      <c r="P306" s="438"/>
      <c r="Q306" s="127"/>
      <c r="R306" s="4"/>
      <c r="S306" s="4"/>
      <c r="T306" s="4"/>
      <c r="BT306" s="5"/>
      <c r="BU306" s="5"/>
      <c r="BV306" s="5"/>
      <c r="BW306" s="5"/>
    </row>
    <row r="307" spans="1:75">
      <c r="A307" s="30" t="s">
        <v>40</v>
      </c>
      <c r="B307" s="439">
        <f>ROUND(B294-B299,2)</f>
        <v>0</v>
      </c>
      <c r="C307" s="439">
        <f t="shared" ref="C307:P307" si="70">ROUND(C294-C299,2)</f>
        <v>0</v>
      </c>
      <c r="D307" s="439">
        <f t="shared" si="70"/>
        <v>0</v>
      </c>
      <c r="E307" s="439">
        <f t="shared" si="70"/>
        <v>0</v>
      </c>
      <c r="F307" s="439">
        <f t="shared" si="70"/>
        <v>0</v>
      </c>
      <c r="G307" s="439">
        <f t="shared" si="70"/>
        <v>0</v>
      </c>
      <c r="H307" s="439">
        <f t="shared" si="70"/>
        <v>0</v>
      </c>
      <c r="I307" s="439">
        <f t="shared" si="70"/>
        <v>0</v>
      </c>
      <c r="J307" s="439">
        <f t="shared" si="70"/>
        <v>0</v>
      </c>
      <c r="K307" s="439">
        <f t="shared" si="70"/>
        <v>0</v>
      </c>
      <c r="L307" s="439">
        <f t="shared" si="70"/>
        <v>0</v>
      </c>
      <c r="M307" s="439">
        <f t="shared" si="70"/>
        <v>0</v>
      </c>
      <c r="N307" s="439">
        <f t="shared" si="70"/>
        <v>0</v>
      </c>
      <c r="O307" s="439">
        <f t="shared" si="70"/>
        <v>0</v>
      </c>
      <c r="P307" s="439">
        <f t="shared" si="70"/>
        <v>0</v>
      </c>
      <c r="Q307" s="127"/>
      <c r="R307" s="4"/>
      <c r="S307" s="4"/>
      <c r="T307" s="4"/>
      <c r="BT307" s="5"/>
      <c r="BU307" s="5"/>
      <c r="BV307" s="5"/>
      <c r="BW307" s="5"/>
    </row>
    <row r="308" spans="1:75">
      <c r="A308" s="31" t="s">
        <v>41</v>
      </c>
      <c r="B308" s="438"/>
      <c r="C308" s="438"/>
      <c r="D308" s="438"/>
      <c r="E308" s="438"/>
      <c r="F308" s="438"/>
      <c r="G308" s="438"/>
      <c r="H308" s="438"/>
      <c r="I308" s="438"/>
      <c r="J308" s="438"/>
      <c r="K308" s="438"/>
      <c r="L308" s="438"/>
      <c r="M308" s="438"/>
      <c r="N308" s="438"/>
      <c r="O308" s="438"/>
      <c r="P308" s="438"/>
      <c r="Q308" s="127"/>
      <c r="R308" s="4"/>
      <c r="S308" s="4"/>
      <c r="T308" s="4"/>
      <c r="BT308" s="5"/>
      <c r="BU308" s="5"/>
      <c r="BV308" s="5"/>
      <c r="BW308" s="5"/>
    </row>
    <row r="309" spans="1:75">
      <c r="A309" s="31" t="s">
        <v>42</v>
      </c>
      <c r="B309" s="438"/>
      <c r="C309" s="438"/>
      <c r="D309" s="438"/>
      <c r="E309" s="438"/>
      <c r="F309" s="438"/>
      <c r="G309" s="438"/>
      <c r="H309" s="438"/>
      <c r="I309" s="438"/>
      <c r="J309" s="438"/>
      <c r="K309" s="438"/>
      <c r="L309" s="438"/>
      <c r="M309" s="438"/>
      <c r="N309" s="438"/>
      <c r="O309" s="438"/>
      <c r="P309" s="438"/>
      <c r="Q309" s="127"/>
      <c r="R309" s="4"/>
      <c r="S309" s="4"/>
      <c r="T309" s="4"/>
      <c r="BT309" s="5"/>
      <c r="BU309" s="5"/>
      <c r="BV309" s="5"/>
      <c r="BW309" s="5"/>
    </row>
    <row r="310" spans="1:75">
      <c r="A310" s="32" t="s">
        <v>43</v>
      </c>
      <c r="B310" s="439">
        <f>ROUND(B307+B308-B309,2)</f>
        <v>0</v>
      </c>
      <c r="C310" s="439">
        <f t="shared" ref="C310:P310" si="71">ROUND(C307+C308-C309,2)</f>
        <v>0</v>
      </c>
      <c r="D310" s="439">
        <f t="shared" si="71"/>
        <v>0</v>
      </c>
      <c r="E310" s="439">
        <f t="shared" si="71"/>
        <v>0</v>
      </c>
      <c r="F310" s="439">
        <f t="shared" si="71"/>
        <v>0</v>
      </c>
      <c r="G310" s="439">
        <f t="shared" si="71"/>
        <v>0</v>
      </c>
      <c r="H310" s="439">
        <f t="shared" si="71"/>
        <v>0</v>
      </c>
      <c r="I310" s="439">
        <f t="shared" si="71"/>
        <v>0</v>
      </c>
      <c r="J310" s="439">
        <f t="shared" si="71"/>
        <v>0</v>
      </c>
      <c r="K310" s="439">
        <f t="shared" si="71"/>
        <v>0</v>
      </c>
      <c r="L310" s="439">
        <f t="shared" si="71"/>
        <v>0</v>
      </c>
      <c r="M310" s="439">
        <f t="shared" si="71"/>
        <v>0</v>
      </c>
      <c r="N310" s="439">
        <f t="shared" si="71"/>
        <v>0</v>
      </c>
      <c r="O310" s="439">
        <f t="shared" si="71"/>
        <v>0</v>
      </c>
      <c r="P310" s="439">
        <f t="shared" si="71"/>
        <v>0</v>
      </c>
      <c r="Q310" s="127"/>
      <c r="R310" s="4"/>
      <c r="S310" s="4"/>
      <c r="T310" s="4"/>
      <c r="BT310" s="5"/>
      <c r="BU310" s="5"/>
      <c r="BV310" s="5"/>
      <c r="BW310" s="5"/>
    </row>
    <row r="311" spans="1:75">
      <c r="A311" s="31" t="s">
        <v>44</v>
      </c>
      <c r="B311" s="438"/>
      <c r="C311" s="438"/>
      <c r="D311" s="438"/>
      <c r="E311" s="438"/>
      <c r="F311" s="438"/>
      <c r="G311" s="438"/>
      <c r="H311" s="438"/>
      <c r="I311" s="438"/>
      <c r="J311" s="438"/>
      <c r="K311" s="438"/>
      <c r="L311" s="438"/>
      <c r="M311" s="438"/>
      <c r="N311" s="438"/>
      <c r="O311" s="438"/>
      <c r="P311" s="438"/>
      <c r="Q311" s="127"/>
      <c r="R311" s="4"/>
      <c r="S311" s="4"/>
      <c r="T311" s="4"/>
      <c r="BT311" s="5"/>
      <c r="BU311" s="5"/>
      <c r="BV311" s="5"/>
      <c r="BW311" s="5"/>
    </row>
    <row r="312" spans="1:75">
      <c r="A312" s="31" t="s">
        <v>45</v>
      </c>
      <c r="B312" s="438"/>
      <c r="C312" s="438"/>
      <c r="D312" s="438"/>
      <c r="E312" s="438"/>
      <c r="F312" s="438"/>
      <c r="G312" s="438"/>
      <c r="H312" s="438"/>
      <c r="I312" s="438"/>
      <c r="J312" s="438"/>
      <c r="K312" s="438"/>
      <c r="L312" s="438"/>
      <c r="M312" s="438"/>
      <c r="N312" s="438"/>
      <c r="O312" s="438"/>
      <c r="P312" s="438"/>
      <c r="Q312" s="127"/>
      <c r="R312" s="4"/>
      <c r="S312" s="4"/>
      <c r="T312" s="4"/>
      <c r="BT312" s="5"/>
      <c r="BU312" s="5"/>
      <c r="BV312" s="5"/>
      <c r="BW312" s="5"/>
    </row>
    <row r="313" spans="1:75">
      <c r="A313" s="32" t="s">
        <v>46</v>
      </c>
      <c r="B313" s="439">
        <f>ROUND(B310+B311-B312,2)</f>
        <v>0</v>
      </c>
      <c r="C313" s="439">
        <f t="shared" ref="C313:O313" si="72">ROUND(C310+C311-C312,2)</f>
        <v>0</v>
      </c>
      <c r="D313" s="439">
        <f t="shared" si="72"/>
        <v>0</v>
      </c>
      <c r="E313" s="439">
        <f t="shared" si="72"/>
        <v>0</v>
      </c>
      <c r="F313" s="439">
        <f t="shared" si="72"/>
        <v>0</v>
      </c>
      <c r="G313" s="439">
        <f t="shared" si="72"/>
        <v>0</v>
      </c>
      <c r="H313" s="439">
        <f t="shared" si="72"/>
        <v>0</v>
      </c>
      <c r="I313" s="439">
        <f t="shared" si="72"/>
        <v>0</v>
      </c>
      <c r="J313" s="439">
        <f t="shared" si="72"/>
        <v>0</v>
      </c>
      <c r="K313" s="439">
        <f t="shared" si="72"/>
        <v>0</v>
      </c>
      <c r="L313" s="439">
        <f t="shared" si="72"/>
        <v>0</v>
      </c>
      <c r="M313" s="439">
        <f t="shared" si="72"/>
        <v>0</v>
      </c>
      <c r="N313" s="439">
        <f t="shared" si="72"/>
        <v>0</v>
      </c>
      <c r="O313" s="439">
        <f t="shared" si="72"/>
        <v>0</v>
      </c>
      <c r="P313" s="439">
        <f>ROUND(P310+P311-P312,2)</f>
        <v>0</v>
      </c>
      <c r="Q313" s="127"/>
      <c r="R313" s="4"/>
      <c r="S313" s="4"/>
      <c r="T313" s="4"/>
      <c r="BT313" s="5"/>
      <c r="BU313" s="5"/>
      <c r="BV313" s="5"/>
      <c r="BW313" s="5"/>
    </row>
    <row r="314" spans="1:75">
      <c r="A314" s="28" t="s">
        <v>47</v>
      </c>
      <c r="B314" s="438"/>
      <c r="C314" s="438"/>
      <c r="D314" s="438"/>
      <c r="E314" s="438"/>
      <c r="F314" s="438"/>
      <c r="G314" s="438"/>
      <c r="H314" s="438"/>
      <c r="I314" s="438"/>
      <c r="J314" s="438"/>
      <c r="K314" s="438"/>
      <c r="L314" s="438"/>
      <c r="M314" s="438"/>
      <c r="N314" s="438"/>
      <c r="O314" s="438"/>
      <c r="P314" s="438"/>
      <c r="Q314" s="127"/>
      <c r="R314" s="4"/>
      <c r="S314" s="4"/>
      <c r="T314" s="4"/>
      <c r="BT314" s="5"/>
      <c r="BU314" s="5"/>
      <c r="BV314" s="5"/>
      <c r="BW314" s="5"/>
    </row>
    <row r="315" spans="1:75">
      <c r="A315" s="28" t="s">
        <v>48</v>
      </c>
      <c r="B315" s="438"/>
      <c r="C315" s="438"/>
      <c r="D315" s="438"/>
      <c r="E315" s="438"/>
      <c r="F315" s="438"/>
      <c r="G315" s="438"/>
      <c r="H315" s="438"/>
      <c r="I315" s="438"/>
      <c r="J315" s="438"/>
      <c r="K315" s="438"/>
      <c r="L315" s="438"/>
      <c r="M315" s="438"/>
      <c r="N315" s="438"/>
      <c r="O315" s="438"/>
      <c r="P315" s="438"/>
      <c r="Q315" s="127"/>
      <c r="R315" s="4"/>
      <c r="S315" s="4"/>
      <c r="T315" s="4"/>
      <c r="BT315" s="5"/>
      <c r="BU315" s="5"/>
      <c r="BV315" s="5"/>
      <c r="BW315" s="5"/>
    </row>
    <row r="316" spans="1:75">
      <c r="A316" s="32" t="s">
        <v>49</v>
      </c>
      <c r="B316" s="439">
        <f>ROUND(B313+B314-B315,2)</f>
        <v>0</v>
      </c>
      <c r="C316" s="439">
        <f t="shared" ref="C316:P316" si="73">ROUND(C313+C314-C315,2)</f>
        <v>0</v>
      </c>
      <c r="D316" s="439">
        <f t="shared" si="73"/>
        <v>0</v>
      </c>
      <c r="E316" s="439">
        <f t="shared" si="73"/>
        <v>0</v>
      </c>
      <c r="F316" s="439">
        <f t="shared" si="73"/>
        <v>0</v>
      </c>
      <c r="G316" s="439">
        <f t="shared" si="73"/>
        <v>0</v>
      </c>
      <c r="H316" s="439">
        <f t="shared" si="73"/>
        <v>0</v>
      </c>
      <c r="I316" s="439">
        <f t="shared" si="73"/>
        <v>0</v>
      </c>
      <c r="J316" s="439">
        <f t="shared" si="73"/>
        <v>0</v>
      </c>
      <c r="K316" s="439">
        <f t="shared" si="73"/>
        <v>0</v>
      </c>
      <c r="L316" s="439">
        <f t="shared" si="73"/>
        <v>0</v>
      </c>
      <c r="M316" s="439">
        <f t="shared" si="73"/>
        <v>0</v>
      </c>
      <c r="N316" s="439">
        <f t="shared" si="73"/>
        <v>0</v>
      </c>
      <c r="O316" s="439">
        <f t="shared" si="73"/>
        <v>0</v>
      </c>
      <c r="P316" s="439">
        <f t="shared" si="73"/>
        <v>0</v>
      </c>
      <c r="Q316" s="127"/>
      <c r="R316" s="4"/>
      <c r="S316" s="4"/>
      <c r="T316" s="4"/>
      <c r="BT316" s="5"/>
      <c r="BU316" s="5"/>
      <c r="BV316" s="5"/>
      <c r="BW316" s="5"/>
    </row>
    <row r="317" spans="1:75">
      <c r="A317" s="31" t="s">
        <v>50</v>
      </c>
      <c r="B317" s="438"/>
      <c r="C317" s="438"/>
      <c r="D317" s="438"/>
      <c r="E317" s="438"/>
      <c r="F317" s="438"/>
      <c r="G317" s="438"/>
      <c r="H317" s="438"/>
      <c r="I317" s="438"/>
      <c r="J317" s="438"/>
      <c r="K317" s="438"/>
      <c r="L317" s="438"/>
      <c r="M317" s="438"/>
      <c r="N317" s="438"/>
      <c r="O317" s="438"/>
      <c r="P317" s="438"/>
      <c r="Q317" s="127"/>
      <c r="R317" s="4"/>
      <c r="S317" s="4"/>
      <c r="T317" s="4"/>
      <c r="BT317" s="5"/>
      <c r="BU317" s="5"/>
      <c r="BV317" s="5"/>
      <c r="BW317" s="5"/>
    </row>
    <row r="318" spans="1:75">
      <c r="A318" s="31" t="s">
        <v>51</v>
      </c>
      <c r="B318" s="438"/>
      <c r="C318" s="438"/>
      <c r="D318" s="438"/>
      <c r="E318" s="438"/>
      <c r="F318" s="438"/>
      <c r="G318" s="438"/>
      <c r="H318" s="438"/>
      <c r="I318" s="438"/>
      <c r="J318" s="438"/>
      <c r="K318" s="438"/>
      <c r="L318" s="438"/>
      <c r="M318" s="438"/>
      <c r="N318" s="438"/>
      <c r="O318" s="438"/>
      <c r="P318" s="438"/>
      <c r="Q318" s="127"/>
      <c r="R318" s="4"/>
      <c r="S318" s="4"/>
      <c r="T318" s="4"/>
      <c r="BT318" s="5"/>
      <c r="BU318" s="5"/>
      <c r="BV318" s="5"/>
      <c r="BW318" s="5"/>
    </row>
    <row r="319" spans="1:75">
      <c r="A319" s="32" t="s">
        <v>52</v>
      </c>
      <c r="B319" s="439">
        <f>ROUND(B316-B317-B318,2)</f>
        <v>0</v>
      </c>
      <c r="C319" s="439">
        <f t="shared" ref="C319:P319" si="74">ROUND(C316-C317-C318,2)</f>
        <v>0</v>
      </c>
      <c r="D319" s="439">
        <f t="shared" si="74"/>
        <v>0</v>
      </c>
      <c r="E319" s="439">
        <f t="shared" si="74"/>
        <v>0</v>
      </c>
      <c r="F319" s="439">
        <f t="shared" si="74"/>
        <v>0</v>
      </c>
      <c r="G319" s="439">
        <f t="shared" si="74"/>
        <v>0</v>
      </c>
      <c r="H319" s="439">
        <f t="shared" si="74"/>
        <v>0</v>
      </c>
      <c r="I319" s="439">
        <f t="shared" si="74"/>
        <v>0</v>
      </c>
      <c r="J319" s="439">
        <f t="shared" si="74"/>
        <v>0</v>
      </c>
      <c r="K319" s="439">
        <f t="shared" si="74"/>
        <v>0</v>
      </c>
      <c r="L319" s="439">
        <f t="shared" si="74"/>
        <v>0</v>
      </c>
      <c r="M319" s="439">
        <f t="shared" si="74"/>
        <v>0</v>
      </c>
      <c r="N319" s="439">
        <f t="shared" si="74"/>
        <v>0</v>
      </c>
      <c r="O319" s="439">
        <f t="shared" si="74"/>
        <v>0</v>
      </c>
      <c r="P319" s="439">
        <f t="shared" si="74"/>
        <v>0</v>
      </c>
      <c r="Q319" s="127"/>
      <c r="R319" s="4"/>
      <c r="S319" s="4"/>
      <c r="T319" s="4"/>
      <c r="BT319" s="5"/>
      <c r="BU319" s="5"/>
      <c r="BV319" s="5"/>
      <c r="BW319" s="5"/>
    </row>
    <row r="320" spans="1:75">
      <c r="A320" s="39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27"/>
    </row>
    <row r="321" spans="1:75">
      <c r="A321" s="39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27"/>
    </row>
    <row r="322" spans="1:75" ht="25.5" customHeight="1">
      <c r="A322" s="292" t="s">
        <v>132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27"/>
    </row>
    <row r="323" spans="1:75" ht="21" customHeight="1">
      <c r="A323" s="66" t="s">
        <v>133</v>
      </c>
      <c r="B323" s="109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1:75" s="1" customFormat="1" ht="15" customHeight="1">
      <c r="A324" s="308" t="s">
        <v>12</v>
      </c>
      <c r="B324" s="318" t="str">
        <f t="shared" ref="B324:P324" si="75">B233</f>
        <v>n</v>
      </c>
      <c r="C324" s="318" t="str">
        <f t="shared" si="75"/>
        <v>n+1</v>
      </c>
      <c r="D324" s="318" t="str">
        <f t="shared" si="75"/>
        <v>n+2</v>
      </c>
      <c r="E324" s="318" t="str">
        <f t="shared" si="75"/>
        <v>n+3</v>
      </c>
      <c r="F324" s="318" t="str">
        <f t="shared" si="75"/>
        <v>n+4</v>
      </c>
      <c r="G324" s="318" t="str">
        <f t="shared" si="75"/>
        <v>n+5</v>
      </c>
      <c r="H324" s="318" t="str">
        <f t="shared" si="75"/>
        <v>n+6</v>
      </c>
      <c r="I324" s="318" t="str">
        <f t="shared" si="75"/>
        <v>n+7</v>
      </c>
      <c r="J324" s="318" t="str">
        <f t="shared" si="75"/>
        <v>n+8</v>
      </c>
      <c r="K324" s="318" t="str">
        <f t="shared" si="75"/>
        <v>n+9</v>
      </c>
      <c r="L324" s="318" t="str">
        <f t="shared" si="75"/>
        <v>n+10</v>
      </c>
      <c r="M324" s="318" t="str">
        <f t="shared" si="75"/>
        <v>n+11</v>
      </c>
      <c r="N324" s="318" t="str">
        <f t="shared" si="75"/>
        <v>n+12</v>
      </c>
      <c r="O324" s="318" t="str">
        <f t="shared" si="75"/>
        <v>n+13</v>
      </c>
      <c r="P324" s="318" t="str">
        <f t="shared" si="75"/>
        <v>n+14</v>
      </c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</row>
    <row r="325" spans="1:75">
      <c r="A325" s="110" t="s">
        <v>207</v>
      </c>
      <c r="B325" s="151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3"/>
      <c r="Q325" s="4"/>
      <c r="R325" s="4"/>
      <c r="S325" s="4"/>
      <c r="T325" s="4"/>
      <c r="BT325" s="5"/>
      <c r="BU325" s="5"/>
      <c r="BV325" s="5"/>
      <c r="BW325" s="5"/>
    </row>
    <row r="326" spans="1:75">
      <c r="A326" s="32" t="s">
        <v>208</v>
      </c>
      <c r="B326" s="440">
        <f t="shared" ref="B326:P326" si="76">B259</f>
        <v>0</v>
      </c>
      <c r="C326" s="440">
        <f t="shared" si="76"/>
        <v>0</v>
      </c>
      <c r="D326" s="440">
        <f t="shared" si="76"/>
        <v>0</v>
      </c>
      <c r="E326" s="440">
        <f t="shared" si="76"/>
        <v>0</v>
      </c>
      <c r="F326" s="440">
        <f t="shared" si="76"/>
        <v>0</v>
      </c>
      <c r="G326" s="440">
        <f t="shared" si="76"/>
        <v>0</v>
      </c>
      <c r="H326" s="440">
        <f t="shared" si="76"/>
        <v>0</v>
      </c>
      <c r="I326" s="440">
        <f t="shared" si="76"/>
        <v>0</v>
      </c>
      <c r="J326" s="440">
        <f t="shared" si="76"/>
        <v>0</v>
      </c>
      <c r="K326" s="440">
        <f t="shared" si="76"/>
        <v>0</v>
      </c>
      <c r="L326" s="440">
        <f t="shared" si="76"/>
        <v>0</v>
      </c>
      <c r="M326" s="440">
        <f t="shared" si="76"/>
        <v>0</v>
      </c>
      <c r="N326" s="440">
        <f t="shared" si="76"/>
        <v>0</v>
      </c>
      <c r="O326" s="440">
        <f t="shared" si="76"/>
        <v>0</v>
      </c>
      <c r="P326" s="440">
        <f t="shared" si="76"/>
        <v>0</v>
      </c>
      <c r="Q326" s="4"/>
      <c r="R326" s="4"/>
      <c r="S326" s="4"/>
      <c r="T326" s="4"/>
      <c r="BT326" s="5"/>
      <c r="BU326" s="5"/>
      <c r="BV326" s="5"/>
      <c r="BW326" s="5"/>
    </row>
    <row r="327" spans="1:75">
      <c r="A327" s="32" t="s">
        <v>209</v>
      </c>
      <c r="B327" s="440">
        <f>ROUND(SUM(B328:B337),2)</f>
        <v>0</v>
      </c>
      <c r="C327" s="440">
        <f t="shared" ref="C327:P327" si="77">ROUND(SUM(C328:C337),2)</f>
        <v>0</v>
      </c>
      <c r="D327" s="440">
        <f t="shared" si="77"/>
        <v>0</v>
      </c>
      <c r="E327" s="440">
        <f t="shared" si="77"/>
        <v>0</v>
      </c>
      <c r="F327" s="440">
        <f t="shared" si="77"/>
        <v>0</v>
      </c>
      <c r="G327" s="440">
        <f t="shared" si="77"/>
        <v>0</v>
      </c>
      <c r="H327" s="440">
        <f t="shared" si="77"/>
        <v>0</v>
      </c>
      <c r="I327" s="440">
        <f t="shared" si="77"/>
        <v>0</v>
      </c>
      <c r="J327" s="440">
        <f t="shared" si="77"/>
        <v>0</v>
      </c>
      <c r="K327" s="440">
        <f t="shared" si="77"/>
        <v>0</v>
      </c>
      <c r="L327" s="440">
        <f t="shared" si="77"/>
        <v>0</v>
      </c>
      <c r="M327" s="440">
        <f t="shared" si="77"/>
        <v>0</v>
      </c>
      <c r="N327" s="440">
        <f t="shared" si="77"/>
        <v>0</v>
      </c>
      <c r="O327" s="440">
        <f t="shared" si="77"/>
        <v>0</v>
      </c>
      <c r="P327" s="440">
        <f t="shared" si="77"/>
        <v>0</v>
      </c>
      <c r="Q327" s="4"/>
      <c r="R327" s="4"/>
      <c r="S327" s="4"/>
      <c r="T327" s="4"/>
      <c r="BT327" s="5"/>
      <c r="BU327" s="5"/>
      <c r="BV327" s="5"/>
      <c r="BW327" s="5"/>
    </row>
    <row r="328" spans="1:75">
      <c r="A328" s="28" t="s">
        <v>210</v>
      </c>
      <c r="B328" s="200"/>
      <c r="C328" s="200"/>
      <c r="D328" s="200"/>
      <c r="E328" s="200"/>
      <c r="F328" s="200"/>
      <c r="G328" s="200"/>
      <c r="H328" s="200"/>
      <c r="I328" s="200"/>
      <c r="J328" s="200"/>
      <c r="K328" s="200"/>
      <c r="L328" s="200"/>
      <c r="M328" s="200"/>
      <c r="N328" s="200"/>
      <c r="O328" s="200"/>
      <c r="P328" s="200"/>
      <c r="Q328" s="4"/>
      <c r="R328" s="4"/>
      <c r="S328" s="4"/>
      <c r="T328" s="4"/>
      <c r="BT328" s="5"/>
      <c r="BU328" s="5"/>
      <c r="BV328" s="5"/>
      <c r="BW328" s="5"/>
    </row>
    <row r="329" spans="1:75">
      <c r="A329" s="28" t="s">
        <v>211</v>
      </c>
      <c r="B329" s="200"/>
      <c r="C329" s="200"/>
      <c r="D329" s="200"/>
      <c r="E329" s="200"/>
      <c r="F329" s="200"/>
      <c r="G329" s="200"/>
      <c r="H329" s="200"/>
      <c r="I329" s="200"/>
      <c r="J329" s="200"/>
      <c r="K329" s="200"/>
      <c r="L329" s="200"/>
      <c r="M329" s="200"/>
      <c r="N329" s="200"/>
      <c r="O329" s="200"/>
      <c r="P329" s="200"/>
      <c r="Q329" s="4"/>
      <c r="R329" s="4"/>
      <c r="S329" s="4"/>
      <c r="T329" s="4"/>
      <c r="BT329" s="5"/>
      <c r="BU329" s="5"/>
      <c r="BV329" s="5"/>
      <c r="BW329" s="5"/>
    </row>
    <row r="330" spans="1:75">
      <c r="A330" s="28" t="s">
        <v>212</v>
      </c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4"/>
      <c r="R330" s="4"/>
      <c r="S330" s="4"/>
      <c r="T330" s="4"/>
      <c r="BT330" s="5"/>
      <c r="BU330" s="5"/>
      <c r="BV330" s="5"/>
      <c r="BW330" s="5"/>
    </row>
    <row r="331" spans="1:75">
      <c r="A331" s="28" t="s">
        <v>213</v>
      </c>
      <c r="B331" s="200"/>
      <c r="C331" s="200"/>
      <c r="D331" s="200"/>
      <c r="E331" s="200"/>
      <c r="F331" s="200"/>
      <c r="G331" s="200"/>
      <c r="H331" s="200"/>
      <c r="I331" s="200"/>
      <c r="J331" s="200"/>
      <c r="K331" s="200"/>
      <c r="L331" s="200"/>
      <c r="M331" s="200"/>
      <c r="N331" s="200"/>
      <c r="O331" s="200"/>
      <c r="P331" s="200"/>
      <c r="Q331" s="4"/>
      <c r="R331" s="4"/>
      <c r="S331" s="4"/>
      <c r="T331" s="4"/>
      <c r="BT331" s="5"/>
      <c r="BU331" s="5"/>
      <c r="BV331" s="5"/>
      <c r="BW331" s="5"/>
    </row>
    <row r="332" spans="1:75">
      <c r="A332" s="28" t="s">
        <v>214</v>
      </c>
      <c r="B332" s="200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4"/>
      <c r="R332" s="4"/>
      <c r="S332" s="4"/>
      <c r="T332" s="4"/>
      <c r="BT332" s="5"/>
      <c r="BU332" s="5"/>
      <c r="BV332" s="5"/>
      <c r="BW332" s="5"/>
    </row>
    <row r="333" spans="1:75">
      <c r="A333" s="28" t="s">
        <v>215</v>
      </c>
      <c r="B333" s="200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4"/>
      <c r="R333" s="4"/>
      <c r="S333" s="4"/>
      <c r="T333" s="4"/>
      <c r="BT333" s="5"/>
      <c r="BU333" s="5"/>
      <c r="BV333" s="5"/>
      <c r="BW333" s="5"/>
    </row>
    <row r="334" spans="1:75">
      <c r="A334" s="28" t="s">
        <v>216</v>
      </c>
      <c r="B334" s="200"/>
      <c r="C334" s="200"/>
      <c r="D334" s="200"/>
      <c r="E334" s="200"/>
      <c r="F334" s="200"/>
      <c r="G334" s="200"/>
      <c r="H334" s="200"/>
      <c r="I334" s="200"/>
      <c r="J334" s="200"/>
      <c r="K334" s="200"/>
      <c r="L334" s="200"/>
      <c r="M334" s="200"/>
      <c r="N334" s="200"/>
      <c r="O334" s="200"/>
      <c r="P334" s="200"/>
      <c r="Q334" s="4"/>
      <c r="R334" s="4"/>
      <c r="S334" s="4"/>
      <c r="T334" s="4"/>
      <c r="BT334" s="5"/>
      <c r="BU334" s="5"/>
      <c r="BV334" s="5"/>
      <c r="BW334" s="5"/>
    </row>
    <row r="335" spans="1:75" ht="24">
      <c r="A335" s="28" t="s">
        <v>217</v>
      </c>
      <c r="B335" s="200"/>
      <c r="C335" s="200"/>
      <c r="D335" s="200"/>
      <c r="E335" s="200"/>
      <c r="F335" s="200"/>
      <c r="G335" s="200"/>
      <c r="H335" s="200"/>
      <c r="I335" s="200"/>
      <c r="J335" s="200"/>
      <c r="K335" s="200"/>
      <c r="L335" s="200"/>
      <c r="M335" s="200"/>
      <c r="N335" s="200"/>
      <c r="O335" s="200"/>
      <c r="P335" s="200"/>
      <c r="Q335" s="4"/>
      <c r="R335" s="4"/>
      <c r="S335" s="4"/>
      <c r="T335" s="4"/>
      <c r="BT335" s="5"/>
      <c r="BU335" s="5"/>
      <c r="BV335" s="5"/>
      <c r="BW335" s="5"/>
    </row>
    <row r="336" spans="1:75">
      <c r="A336" s="28" t="s">
        <v>218</v>
      </c>
      <c r="B336" s="200"/>
      <c r="C336" s="200"/>
      <c r="D336" s="200"/>
      <c r="E336" s="200"/>
      <c r="F336" s="200"/>
      <c r="G336" s="200"/>
      <c r="H336" s="200"/>
      <c r="I336" s="200"/>
      <c r="J336" s="200"/>
      <c r="K336" s="200"/>
      <c r="L336" s="200"/>
      <c r="M336" s="200"/>
      <c r="N336" s="200"/>
      <c r="O336" s="200"/>
      <c r="P336" s="200"/>
      <c r="Q336" s="4"/>
      <c r="R336" s="4"/>
      <c r="S336" s="4"/>
      <c r="T336" s="4"/>
      <c r="BT336" s="5"/>
      <c r="BU336" s="5"/>
      <c r="BV336" s="5"/>
      <c r="BW336" s="5"/>
    </row>
    <row r="337" spans="1:75">
      <c r="A337" s="28" t="s">
        <v>219</v>
      </c>
      <c r="B337" s="200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4"/>
      <c r="R337" s="4"/>
      <c r="S337" s="4"/>
      <c r="T337" s="4"/>
      <c r="BT337" s="5"/>
      <c r="BU337" s="5"/>
      <c r="BV337" s="5"/>
      <c r="BW337" s="5"/>
    </row>
    <row r="338" spans="1:75">
      <c r="A338" s="111" t="s">
        <v>234</v>
      </c>
      <c r="B338" s="441">
        <f>B326+B327</f>
        <v>0</v>
      </c>
      <c r="C338" s="441">
        <f t="shared" ref="C338:P338" si="78">C326+C327</f>
        <v>0</v>
      </c>
      <c r="D338" s="441">
        <f t="shared" si="78"/>
        <v>0</v>
      </c>
      <c r="E338" s="441">
        <f t="shared" si="78"/>
        <v>0</v>
      </c>
      <c r="F338" s="441">
        <f t="shared" si="78"/>
        <v>0</v>
      </c>
      <c r="G338" s="441">
        <f t="shared" si="78"/>
        <v>0</v>
      </c>
      <c r="H338" s="441">
        <f t="shared" si="78"/>
        <v>0</v>
      </c>
      <c r="I338" s="441">
        <f t="shared" si="78"/>
        <v>0</v>
      </c>
      <c r="J338" s="441">
        <f t="shared" si="78"/>
        <v>0</v>
      </c>
      <c r="K338" s="441">
        <f t="shared" si="78"/>
        <v>0</v>
      </c>
      <c r="L338" s="441">
        <f t="shared" si="78"/>
        <v>0</v>
      </c>
      <c r="M338" s="441">
        <f t="shared" si="78"/>
        <v>0</v>
      </c>
      <c r="N338" s="441">
        <f t="shared" si="78"/>
        <v>0</v>
      </c>
      <c r="O338" s="441">
        <f t="shared" si="78"/>
        <v>0</v>
      </c>
      <c r="P338" s="441">
        <f t="shared" si="78"/>
        <v>0</v>
      </c>
      <c r="Q338" s="4"/>
      <c r="R338" s="4"/>
      <c r="S338" s="4"/>
      <c r="T338" s="4"/>
      <c r="BT338" s="5"/>
      <c r="BU338" s="5"/>
      <c r="BV338" s="5"/>
      <c r="BW338" s="5"/>
    </row>
    <row r="339" spans="1:75">
      <c r="A339" s="34" t="s">
        <v>220</v>
      </c>
      <c r="B339" s="442"/>
      <c r="C339" s="443"/>
      <c r="D339" s="443"/>
      <c r="E339" s="443"/>
      <c r="F339" s="443"/>
      <c r="G339" s="443"/>
      <c r="H339" s="443"/>
      <c r="I339" s="443"/>
      <c r="J339" s="443"/>
      <c r="K339" s="443"/>
      <c r="L339" s="443"/>
      <c r="M339" s="443"/>
      <c r="N339" s="443"/>
      <c r="O339" s="443"/>
      <c r="P339" s="444"/>
      <c r="Q339" s="4"/>
      <c r="R339" s="4"/>
      <c r="S339" s="4"/>
      <c r="T339" s="4"/>
      <c r="BT339" s="5"/>
      <c r="BU339" s="5"/>
      <c r="BV339" s="5"/>
      <c r="BW339" s="5"/>
    </row>
    <row r="340" spans="1:75">
      <c r="A340" s="28" t="s">
        <v>221</v>
      </c>
      <c r="B340" s="200"/>
      <c r="C340" s="200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4"/>
      <c r="R340" s="4"/>
      <c r="S340" s="4"/>
      <c r="T340" s="4"/>
      <c r="BT340" s="5"/>
      <c r="BU340" s="5"/>
      <c r="BV340" s="5"/>
      <c r="BW340" s="5"/>
    </row>
    <row r="341" spans="1:75">
      <c r="A341" s="28" t="s">
        <v>222</v>
      </c>
      <c r="B341" s="200"/>
      <c r="C341" s="200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4"/>
      <c r="R341" s="4"/>
      <c r="S341" s="4"/>
      <c r="T341" s="4"/>
      <c r="BT341" s="5"/>
      <c r="BU341" s="5"/>
      <c r="BV341" s="5"/>
      <c r="BW341" s="5"/>
    </row>
    <row r="342" spans="1:75">
      <c r="A342" s="111" t="s">
        <v>231</v>
      </c>
      <c r="B342" s="441">
        <f>ROUND(B340-B341,2)</f>
        <v>0</v>
      </c>
      <c r="C342" s="441">
        <f t="shared" ref="C342:P342" si="79">ROUND(C340-C341,2)</f>
        <v>0</v>
      </c>
      <c r="D342" s="441">
        <f t="shared" si="79"/>
        <v>0</v>
      </c>
      <c r="E342" s="441">
        <f t="shared" si="79"/>
        <v>0</v>
      </c>
      <c r="F342" s="441">
        <f t="shared" si="79"/>
        <v>0</v>
      </c>
      <c r="G342" s="441">
        <f t="shared" si="79"/>
        <v>0</v>
      </c>
      <c r="H342" s="441">
        <f t="shared" si="79"/>
        <v>0</v>
      </c>
      <c r="I342" s="441">
        <f t="shared" si="79"/>
        <v>0</v>
      </c>
      <c r="J342" s="441">
        <f t="shared" si="79"/>
        <v>0</v>
      </c>
      <c r="K342" s="441">
        <f t="shared" si="79"/>
        <v>0</v>
      </c>
      <c r="L342" s="441">
        <f t="shared" si="79"/>
        <v>0</v>
      </c>
      <c r="M342" s="441">
        <f t="shared" si="79"/>
        <v>0</v>
      </c>
      <c r="N342" s="441">
        <f t="shared" si="79"/>
        <v>0</v>
      </c>
      <c r="O342" s="441">
        <f t="shared" si="79"/>
        <v>0</v>
      </c>
      <c r="P342" s="441">
        <f t="shared" si="79"/>
        <v>0</v>
      </c>
      <c r="Q342" s="4"/>
      <c r="R342" s="4"/>
      <c r="S342" s="4"/>
      <c r="T342" s="4"/>
      <c r="BT342" s="5"/>
      <c r="BU342" s="5"/>
      <c r="BV342" s="5"/>
      <c r="BW342" s="5"/>
    </row>
    <row r="343" spans="1:75">
      <c r="A343" s="320" t="s">
        <v>223</v>
      </c>
      <c r="B343" s="445"/>
      <c r="C343" s="443"/>
      <c r="D343" s="443"/>
      <c r="E343" s="443"/>
      <c r="F343" s="443"/>
      <c r="G343" s="443"/>
      <c r="H343" s="443"/>
      <c r="I343" s="443"/>
      <c r="J343" s="443"/>
      <c r="K343" s="443"/>
      <c r="L343" s="443"/>
      <c r="M343" s="443"/>
      <c r="N343" s="443"/>
      <c r="O343" s="443"/>
      <c r="P343" s="444"/>
      <c r="Q343" s="4"/>
      <c r="R343" s="4"/>
      <c r="S343" s="4"/>
      <c r="T343" s="4"/>
      <c r="BT343" s="5"/>
      <c r="BU343" s="5"/>
      <c r="BV343" s="5"/>
      <c r="BW343" s="5"/>
    </row>
    <row r="344" spans="1:75">
      <c r="A344" s="32" t="s">
        <v>221</v>
      </c>
      <c r="B344" s="440">
        <f>ROUND(SUM(B345:B348),2)</f>
        <v>0</v>
      </c>
      <c r="C344" s="440">
        <f t="shared" ref="C344:P344" si="80">ROUND(SUM(C345:C348),2)</f>
        <v>0</v>
      </c>
      <c r="D344" s="440">
        <f t="shared" si="80"/>
        <v>0</v>
      </c>
      <c r="E344" s="440">
        <f t="shared" si="80"/>
        <v>0</v>
      </c>
      <c r="F344" s="440">
        <f t="shared" si="80"/>
        <v>0</v>
      </c>
      <c r="G344" s="440">
        <f t="shared" si="80"/>
        <v>0</v>
      </c>
      <c r="H344" s="440">
        <f t="shared" si="80"/>
        <v>0</v>
      </c>
      <c r="I344" s="440">
        <f t="shared" si="80"/>
        <v>0</v>
      </c>
      <c r="J344" s="440">
        <f t="shared" si="80"/>
        <v>0</v>
      </c>
      <c r="K344" s="440">
        <f t="shared" si="80"/>
        <v>0</v>
      </c>
      <c r="L344" s="440">
        <f t="shared" si="80"/>
        <v>0</v>
      </c>
      <c r="M344" s="440">
        <f t="shared" si="80"/>
        <v>0</v>
      </c>
      <c r="N344" s="440">
        <f t="shared" si="80"/>
        <v>0</v>
      </c>
      <c r="O344" s="440">
        <f t="shared" si="80"/>
        <v>0</v>
      </c>
      <c r="P344" s="440">
        <f t="shared" si="80"/>
        <v>0</v>
      </c>
      <c r="Q344" s="4"/>
      <c r="R344" s="4"/>
      <c r="S344" s="4"/>
      <c r="T344" s="4"/>
      <c r="BT344" s="5"/>
      <c r="BU344" s="5"/>
      <c r="BV344" s="5"/>
      <c r="BW344" s="5"/>
    </row>
    <row r="345" spans="1:75" ht="24">
      <c r="A345" s="28" t="s">
        <v>224</v>
      </c>
      <c r="B345" s="200"/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4"/>
      <c r="R345" s="4"/>
      <c r="S345" s="4"/>
      <c r="T345" s="4"/>
      <c r="BT345" s="5"/>
      <c r="BU345" s="5"/>
      <c r="BV345" s="5"/>
      <c r="BW345" s="5"/>
    </row>
    <row r="346" spans="1:75">
      <c r="A346" s="28" t="s">
        <v>225</v>
      </c>
      <c r="B346" s="200"/>
      <c r="C346" s="200"/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4"/>
      <c r="R346" s="4"/>
      <c r="S346" s="4"/>
      <c r="T346" s="4"/>
      <c r="BT346" s="5"/>
      <c r="BU346" s="5"/>
      <c r="BV346" s="5"/>
      <c r="BW346" s="5"/>
    </row>
    <row r="347" spans="1:75">
      <c r="A347" s="28" t="s">
        <v>226</v>
      </c>
      <c r="B347" s="200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0"/>
      <c r="Q347" s="4"/>
      <c r="R347" s="4"/>
      <c r="S347" s="4"/>
      <c r="T347" s="4"/>
      <c r="BT347" s="5"/>
      <c r="BU347" s="5"/>
      <c r="BV347" s="5"/>
      <c r="BW347" s="5"/>
    </row>
    <row r="348" spans="1:75">
      <c r="A348" s="28" t="s">
        <v>227</v>
      </c>
      <c r="B348" s="200"/>
      <c r="C348" s="200"/>
      <c r="D348" s="200"/>
      <c r="E348" s="200"/>
      <c r="F348" s="200"/>
      <c r="G348" s="200"/>
      <c r="H348" s="200"/>
      <c r="I348" s="200"/>
      <c r="J348" s="200"/>
      <c r="K348" s="200"/>
      <c r="L348" s="200"/>
      <c r="M348" s="200"/>
      <c r="N348" s="200"/>
      <c r="O348" s="200"/>
      <c r="P348" s="200"/>
      <c r="Q348" s="4"/>
      <c r="R348" s="4"/>
      <c r="S348" s="4"/>
      <c r="T348" s="4"/>
      <c r="BT348" s="5"/>
      <c r="BU348" s="5"/>
      <c r="BV348" s="5"/>
      <c r="BW348" s="5"/>
    </row>
    <row r="349" spans="1:75">
      <c r="A349" s="32" t="s">
        <v>222</v>
      </c>
      <c r="B349" s="440">
        <f>ROUND(SUM(B350:B352),2)</f>
        <v>0</v>
      </c>
      <c r="C349" s="440">
        <f t="shared" ref="C349:P349" si="81">ROUND(SUM(C350:C352),2)</f>
        <v>0</v>
      </c>
      <c r="D349" s="440">
        <f t="shared" si="81"/>
        <v>0</v>
      </c>
      <c r="E349" s="440">
        <f t="shared" si="81"/>
        <v>0</v>
      </c>
      <c r="F349" s="440">
        <f t="shared" si="81"/>
        <v>0</v>
      </c>
      <c r="G349" s="440">
        <f t="shared" si="81"/>
        <v>0</v>
      </c>
      <c r="H349" s="440">
        <f t="shared" si="81"/>
        <v>0</v>
      </c>
      <c r="I349" s="440">
        <f t="shared" si="81"/>
        <v>0</v>
      </c>
      <c r="J349" s="440">
        <f t="shared" si="81"/>
        <v>0</v>
      </c>
      <c r="K349" s="440">
        <f t="shared" si="81"/>
        <v>0</v>
      </c>
      <c r="L349" s="440">
        <f t="shared" si="81"/>
        <v>0</v>
      </c>
      <c r="M349" s="440">
        <f t="shared" si="81"/>
        <v>0</v>
      </c>
      <c r="N349" s="440">
        <f t="shared" si="81"/>
        <v>0</v>
      </c>
      <c r="O349" s="440">
        <f t="shared" si="81"/>
        <v>0</v>
      </c>
      <c r="P349" s="440">
        <f t="shared" si="81"/>
        <v>0</v>
      </c>
      <c r="Q349" s="4"/>
      <c r="R349" s="4"/>
      <c r="S349" s="4"/>
      <c r="T349" s="4"/>
      <c r="BT349" s="5"/>
      <c r="BU349" s="5"/>
      <c r="BV349" s="5"/>
      <c r="BW349" s="5"/>
    </row>
    <row r="350" spans="1:75">
      <c r="A350" s="28" t="s">
        <v>228</v>
      </c>
      <c r="B350" s="200"/>
      <c r="C350" s="200"/>
      <c r="D350" s="200"/>
      <c r="E350" s="200"/>
      <c r="F350" s="200"/>
      <c r="G350" s="200"/>
      <c r="H350" s="200"/>
      <c r="I350" s="200"/>
      <c r="J350" s="200"/>
      <c r="K350" s="200"/>
      <c r="L350" s="200"/>
      <c r="M350" s="200"/>
      <c r="N350" s="200"/>
      <c r="O350" s="200"/>
      <c r="P350" s="200"/>
      <c r="Q350" s="4"/>
      <c r="R350" s="4"/>
      <c r="S350" s="4"/>
      <c r="T350" s="4"/>
      <c r="BT350" s="5"/>
      <c r="BU350" s="5"/>
      <c r="BV350" s="5"/>
      <c r="BW350" s="5"/>
    </row>
    <row r="351" spans="1:75">
      <c r="A351" s="28" t="s">
        <v>229</v>
      </c>
      <c r="B351" s="200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0"/>
      <c r="Q351" s="4"/>
      <c r="R351" s="4"/>
      <c r="S351" s="4"/>
      <c r="T351" s="4"/>
      <c r="BT351" s="5"/>
      <c r="BU351" s="5"/>
      <c r="BV351" s="5"/>
      <c r="BW351" s="5"/>
    </row>
    <row r="352" spans="1:75">
      <c r="A352" s="28" t="s">
        <v>230</v>
      </c>
      <c r="B352" s="200"/>
      <c r="C352" s="200"/>
      <c r="D352" s="200"/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4"/>
      <c r="R352" s="4"/>
      <c r="S352" s="4"/>
      <c r="T352" s="4"/>
      <c r="BT352" s="5"/>
      <c r="BU352" s="5"/>
      <c r="BV352" s="5"/>
      <c r="BW352" s="5"/>
    </row>
    <row r="353" spans="1:75">
      <c r="A353" s="111" t="s">
        <v>232</v>
      </c>
      <c r="B353" s="441">
        <f>B344-B349</f>
        <v>0</v>
      </c>
      <c r="C353" s="441">
        <f t="shared" ref="C353:P353" si="82">C344-C349</f>
        <v>0</v>
      </c>
      <c r="D353" s="441">
        <f t="shared" si="82"/>
        <v>0</v>
      </c>
      <c r="E353" s="441">
        <f t="shared" si="82"/>
        <v>0</v>
      </c>
      <c r="F353" s="441">
        <f t="shared" si="82"/>
        <v>0</v>
      </c>
      <c r="G353" s="441">
        <f t="shared" si="82"/>
        <v>0</v>
      </c>
      <c r="H353" s="441">
        <f t="shared" si="82"/>
        <v>0</v>
      </c>
      <c r="I353" s="441">
        <f t="shared" si="82"/>
        <v>0</v>
      </c>
      <c r="J353" s="441">
        <f t="shared" si="82"/>
        <v>0</v>
      </c>
      <c r="K353" s="441">
        <f t="shared" si="82"/>
        <v>0</v>
      </c>
      <c r="L353" s="441">
        <f t="shared" si="82"/>
        <v>0</v>
      </c>
      <c r="M353" s="441">
        <f t="shared" si="82"/>
        <v>0</v>
      </c>
      <c r="N353" s="441">
        <f t="shared" si="82"/>
        <v>0</v>
      </c>
      <c r="O353" s="441">
        <f t="shared" si="82"/>
        <v>0</v>
      </c>
      <c r="P353" s="441">
        <f t="shared" si="82"/>
        <v>0</v>
      </c>
      <c r="Q353" s="4"/>
      <c r="R353" s="4"/>
      <c r="S353" s="4"/>
      <c r="T353" s="4"/>
      <c r="BT353" s="5"/>
      <c r="BU353" s="5"/>
      <c r="BV353" s="5"/>
      <c r="BW353" s="5"/>
    </row>
    <row r="354" spans="1:75">
      <c r="A354" s="32" t="s">
        <v>233</v>
      </c>
      <c r="B354" s="440">
        <f t="shared" ref="B354:G354" si="83">B338+B342+B353</f>
        <v>0</v>
      </c>
      <c r="C354" s="440">
        <f t="shared" si="83"/>
        <v>0</v>
      </c>
      <c r="D354" s="440">
        <f t="shared" si="83"/>
        <v>0</v>
      </c>
      <c r="E354" s="440">
        <f t="shared" si="83"/>
        <v>0</v>
      </c>
      <c r="F354" s="440">
        <f t="shared" si="83"/>
        <v>0</v>
      </c>
      <c r="G354" s="440">
        <f t="shared" si="83"/>
        <v>0</v>
      </c>
      <c r="H354" s="440">
        <f t="shared" ref="H354:M354" si="84">H338+H342+H353</f>
        <v>0</v>
      </c>
      <c r="I354" s="440">
        <f t="shared" si="84"/>
        <v>0</v>
      </c>
      <c r="J354" s="440">
        <f t="shared" si="84"/>
        <v>0</v>
      </c>
      <c r="K354" s="440">
        <f t="shared" si="84"/>
        <v>0</v>
      </c>
      <c r="L354" s="440">
        <f t="shared" si="84"/>
        <v>0</v>
      </c>
      <c r="M354" s="440">
        <f t="shared" si="84"/>
        <v>0</v>
      </c>
      <c r="N354" s="440">
        <f>N338+N342+N353</f>
        <v>0</v>
      </c>
      <c r="O354" s="440">
        <f>O338+O342+O353</f>
        <v>0</v>
      </c>
      <c r="P354" s="440">
        <f>P338+P342+P353</f>
        <v>0</v>
      </c>
      <c r="Q354" s="4"/>
      <c r="R354" s="4"/>
      <c r="S354" s="4"/>
      <c r="T354" s="4"/>
      <c r="BT354" s="5"/>
      <c r="BU354" s="5"/>
      <c r="BV354" s="5"/>
      <c r="BW354" s="5"/>
    </row>
    <row r="355" spans="1:75" s="114" customFormat="1">
      <c r="A355" s="32" t="s">
        <v>235</v>
      </c>
      <c r="B355" s="440">
        <v>0</v>
      </c>
      <c r="C355" s="218">
        <f>B356</f>
        <v>0</v>
      </c>
      <c r="D355" s="218">
        <f>C356</f>
        <v>0</v>
      </c>
      <c r="E355" s="218">
        <f>D356</f>
        <v>0</v>
      </c>
      <c r="F355" s="218">
        <f>E356</f>
        <v>0</v>
      </c>
      <c r="G355" s="218">
        <f>F356</f>
        <v>0</v>
      </c>
      <c r="H355" s="218">
        <f t="shared" ref="H355:P355" si="85">G356</f>
        <v>0</v>
      </c>
      <c r="I355" s="218">
        <f t="shared" si="85"/>
        <v>0</v>
      </c>
      <c r="J355" s="218">
        <f t="shared" si="85"/>
        <v>0</v>
      </c>
      <c r="K355" s="218">
        <f t="shared" si="85"/>
        <v>0</v>
      </c>
      <c r="L355" s="218">
        <f t="shared" si="85"/>
        <v>0</v>
      </c>
      <c r="M355" s="218">
        <f t="shared" si="85"/>
        <v>0</v>
      </c>
      <c r="N355" s="218">
        <f>M356</f>
        <v>0</v>
      </c>
      <c r="O355" s="218">
        <f t="shared" si="85"/>
        <v>0</v>
      </c>
      <c r="P355" s="218">
        <f t="shared" si="85"/>
        <v>0</v>
      </c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</row>
    <row r="356" spans="1:75" s="114" customFormat="1">
      <c r="A356" s="32" t="s">
        <v>236</v>
      </c>
      <c r="B356" s="440">
        <f t="shared" ref="B356:P356" si="86">B354+B355</f>
        <v>0</v>
      </c>
      <c r="C356" s="440">
        <f t="shared" si="86"/>
        <v>0</v>
      </c>
      <c r="D356" s="440">
        <f t="shared" si="86"/>
        <v>0</v>
      </c>
      <c r="E356" s="440">
        <f t="shared" si="86"/>
        <v>0</v>
      </c>
      <c r="F356" s="440">
        <f t="shared" si="86"/>
        <v>0</v>
      </c>
      <c r="G356" s="440">
        <f t="shared" si="86"/>
        <v>0</v>
      </c>
      <c r="H356" s="440">
        <f t="shared" si="86"/>
        <v>0</v>
      </c>
      <c r="I356" s="440">
        <f t="shared" si="86"/>
        <v>0</v>
      </c>
      <c r="J356" s="440">
        <f t="shared" si="86"/>
        <v>0</v>
      </c>
      <c r="K356" s="440">
        <f t="shared" si="86"/>
        <v>0</v>
      </c>
      <c r="L356" s="440">
        <f t="shared" si="86"/>
        <v>0</v>
      </c>
      <c r="M356" s="440">
        <f t="shared" si="86"/>
        <v>0</v>
      </c>
      <c r="N356" s="440">
        <f t="shared" si="86"/>
        <v>0</v>
      </c>
      <c r="O356" s="440">
        <f t="shared" si="86"/>
        <v>0</v>
      </c>
      <c r="P356" s="440">
        <f t="shared" si="86"/>
        <v>0</v>
      </c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</row>
    <row r="357" spans="1: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127"/>
    </row>
    <row r="358" spans="1: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127"/>
    </row>
    <row r="359" spans="1:75" ht="21" customHeight="1">
      <c r="A359" s="66" t="s">
        <v>134</v>
      </c>
      <c r="B359" s="63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127"/>
    </row>
    <row r="360" spans="1:75" s="1" customFormat="1" ht="15" customHeight="1">
      <c r="A360" s="308" t="s">
        <v>12</v>
      </c>
      <c r="B360" s="319" t="str">
        <f t="shared" ref="B360:P360" si="87">B324</f>
        <v>n</v>
      </c>
      <c r="C360" s="319" t="str">
        <f t="shared" si="87"/>
        <v>n+1</v>
      </c>
      <c r="D360" s="319" t="str">
        <f t="shared" si="87"/>
        <v>n+2</v>
      </c>
      <c r="E360" s="319" t="str">
        <f t="shared" si="87"/>
        <v>n+3</v>
      </c>
      <c r="F360" s="319" t="str">
        <f t="shared" si="87"/>
        <v>n+4</v>
      </c>
      <c r="G360" s="319" t="str">
        <f t="shared" si="87"/>
        <v>n+5</v>
      </c>
      <c r="H360" s="319" t="str">
        <f t="shared" si="87"/>
        <v>n+6</v>
      </c>
      <c r="I360" s="319" t="str">
        <f t="shared" si="87"/>
        <v>n+7</v>
      </c>
      <c r="J360" s="319" t="str">
        <f t="shared" si="87"/>
        <v>n+8</v>
      </c>
      <c r="K360" s="319" t="str">
        <f t="shared" si="87"/>
        <v>n+9</v>
      </c>
      <c r="L360" s="319" t="str">
        <f t="shared" si="87"/>
        <v>n+10</v>
      </c>
      <c r="M360" s="319" t="str">
        <f t="shared" si="87"/>
        <v>n+11</v>
      </c>
      <c r="N360" s="319" t="str">
        <f t="shared" si="87"/>
        <v>n+12</v>
      </c>
      <c r="O360" s="319" t="str">
        <f t="shared" si="87"/>
        <v>n+13</v>
      </c>
      <c r="P360" s="319" t="str">
        <f t="shared" si="87"/>
        <v>n+14</v>
      </c>
      <c r="Q360" s="312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</row>
    <row r="361" spans="1:75">
      <c r="A361" s="110" t="str">
        <f t="shared" ref="A361:A392" si="88">A325</f>
        <v>A.Przepływy z dzialalności opracyjnej</v>
      </c>
      <c r="B361" s="321"/>
      <c r="C361" s="322"/>
      <c r="D361" s="322"/>
      <c r="E361" s="322"/>
      <c r="F361" s="322"/>
      <c r="G361" s="322"/>
      <c r="H361" s="322"/>
      <c r="I361" s="322"/>
      <c r="J361" s="322"/>
      <c r="K361" s="322"/>
      <c r="L361" s="322"/>
      <c r="M361" s="322"/>
      <c r="N361" s="322"/>
      <c r="O361" s="322"/>
      <c r="P361" s="323"/>
      <c r="Q361" s="127"/>
      <c r="R361" s="4"/>
      <c r="S361" s="4"/>
      <c r="T361" s="4"/>
      <c r="BT361" s="5"/>
      <c r="BU361" s="5"/>
      <c r="BV361" s="5"/>
      <c r="BW361" s="5"/>
    </row>
    <row r="362" spans="1:75">
      <c r="A362" s="112" t="str">
        <f t="shared" si="88"/>
        <v>I. Zysk/Strata netto</v>
      </c>
      <c r="B362" s="447">
        <f t="shared" ref="B362:P362" si="89">B289</f>
        <v>0</v>
      </c>
      <c r="C362" s="447">
        <f t="shared" si="89"/>
        <v>0</v>
      </c>
      <c r="D362" s="447">
        <f t="shared" si="89"/>
        <v>0</v>
      </c>
      <c r="E362" s="447">
        <f t="shared" si="89"/>
        <v>0</v>
      </c>
      <c r="F362" s="447">
        <f t="shared" si="89"/>
        <v>0</v>
      </c>
      <c r="G362" s="447">
        <f t="shared" si="89"/>
        <v>0</v>
      </c>
      <c r="H362" s="447">
        <f t="shared" si="89"/>
        <v>0</v>
      </c>
      <c r="I362" s="447">
        <f t="shared" si="89"/>
        <v>0</v>
      </c>
      <c r="J362" s="447">
        <f t="shared" si="89"/>
        <v>0</v>
      </c>
      <c r="K362" s="447">
        <f t="shared" si="89"/>
        <v>0</v>
      </c>
      <c r="L362" s="447">
        <f t="shared" si="89"/>
        <v>0</v>
      </c>
      <c r="M362" s="447">
        <f t="shared" si="89"/>
        <v>0</v>
      </c>
      <c r="N362" s="447">
        <f t="shared" si="89"/>
        <v>0</v>
      </c>
      <c r="O362" s="447">
        <f t="shared" si="89"/>
        <v>0</v>
      </c>
      <c r="P362" s="447">
        <f t="shared" si="89"/>
        <v>0</v>
      </c>
      <c r="Q362" s="127"/>
      <c r="R362" s="4"/>
      <c r="S362" s="4"/>
      <c r="T362" s="4"/>
      <c r="BT362" s="5"/>
      <c r="BU362" s="5"/>
      <c r="BV362" s="5"/>
      <c r="BW362" s="5"/>
    </row>
    <row r="363" spans="1:75">
      <c r="A363" s="112" t="str">
        <f t="shared" si="88"/>
        <v>II.Korekty razem</v>
      </c>
      <c r="B363" s="447">
        <f>ROUND(SUM(B364:B373),2)</f>
        <v>0</v>
      </c>
      <c r="C363" s="447">
        <f t="shared" ref="C363:P363" si="90">ROUND(SUM(C364:C373),2)</f>
        <v>0</v>
      </c>
      <c r="D363" s="447">
        <f t="shared" si="90"/>
        <v>0</v>
      </c>
      <c r="E363" s="447">
        <f t="shared" si="90"/>
        <v>0</v>
      </c>
      <c r="F363" s="447">
        <f t="shared" si="90"/>
        <v>0</v>
      </c>
      <c r="G363" s="447">
        <f t="shared" si="90"/>
        <v>0</v>
      </c>
      <c r="H363" s="447">
        <f t="shared" si="90"/>
        <v>0</v>
      </c>
      <c r="I363" s="447">
        <f t="shared" si="90"/>
        <v>0</v>
      </c>
      <c r="J363" s="447">
        <f t="shared" si="90"/>
        <v>0</v>
      </c>
      <c r="K363" s="447">
        <f t="shared" si="90"/>
        <v>0</v>
      </c>
      <c r="L363" s="447">
        <f t="shared" si="90"/>
        <v>0</v>
      </c>
      <c r="M363" s="447">
        <f t="shared" si="90"/>
        <v>0</v>
      </c>
      <c r="N363" s="447">
        <f t="shared" si="90"/>
        <v>0</v>
      </c>
      <c r="O363" s="447">
        <f t="shared" si="90"/>
        <v>0</v>
      </c>
      <c r="P363" s="447">
        <f t="shared" si="90"/>
        <v>0</v>
      </c>
      <c r="Q363" s="127"/>
      <c r="R363" s="4"/>
      <c r="S363" s="4"/>
      <c r="T363" s="4"/>
      <c r="BT363" s="5"/>
      <c r="BU363" s="5"/>
      <c r="BV363" s="5"/>
      <c r="BW363" s="5"/>
    </row>
    <row r="364" spans="1:75">
      <c r="A364" s="112" t="str">
        <f t="shared" si="88"/>
        <v>1. Amortyzacja</v>
      </c>
      <c r="B364" s="446"/>
      <c r="C364" s="446"/>
      <c r="D364" s="446"/>
      <c r="E364" s="446"/>
      <c r="F364" s="446"/>
      <c r="G364" s="446"/>
      <c r="H364" s="446"/>
      <c r="I364" s="446"/>
      <c r="J364" s="446"/>
      <c r="K364" s="446"/>
      <c r="L364" s="446"/>
      <c r="M364" s="446"/>
      <c r="N364" s="446"/>
      <c r="O364" s="446"/>
      <c r="P364" s="446"/>
      <c r="Q364" s="127"/>
      <c r="R364" s="4"/>
      <c r="S364" s="4"/>
      <c r="T364" s="4"/>
      <c r="BT364" s="5"/>
      <c r="BU364" s="5"/>
      <c r="BV364" s="5"/>
      <c r="BW364" s="5"/>
    </row>
    <row r="365" spans="1:75">
      <c r="A365" s="112" t="str">
        <f t="shared" si="88"/>
        <v>2.Zyski/Straty z tyt. różnic kursowych</v>
      </c>
      <c r="B365" s="446"/>
      <c r="C365" s="446"/>
      <c r="D365" s="446"/>
      <c r="E365" s="446"/>
      <c r="F365" s="446"/>
      <c r="G365" s="446"/>
      <c r="H365" s="446"/>
      <c r="I365" s="446"/>
      <c r="J365" s="446"/>
      <c r="K365" s="446"/>
      <c r="L365" s="446"/>
      <c r="M365" s="446"/>
      <c r="N365" s="446"/>
      <c r="O365" s="446"/>
      <c r="P365" s="446"/>
      <c r="Q365" s="127"/>
      <c r="R365" s="4"/>
      <c r="S365" s="4"/>
      <c r="T365" s="4"/>
      <c r="BT365" s="5"/>
      <c r="BU365" s="5"/>
      <c r="BV365" s="5"/>
      <c r="BW365" s="5"/>
    </row>
    <row r="366" spans="1:75">
      <c r="A366" s="112" t="str">
        <f t="shared" si="88"/>
        <v>3.Odsetki i udziały w zyskach</v>
      </c>
      <c r="B366" s="446"/>
      <c r="C366" s="446"/>
      <c r="D366" s="446"/>
      <c r="E366" s="446"/>
      <c r="F366" s="446"/>
      <c r="G366" s="446"/>
      <c r="H366" s="446"/>
      <c r="I366" s="446"/>
      <c r="J366" s="446"/>
      <c r="K366" s="446"/>
      <c r="L366" s="446"/>
      <c r="M366" s="446"/>
      <c r="N366" s="446"/>
      <c r="O366" s="446"/>
      <c r="P366" s="446"/>
      <c r="Q366" s="127"/>
      <c r="R366" s="4"/>
      <c r="S366" s="4"/>
      <c r="T366" s="4"/>
      <c r="BT366" s="5"/>
      <c r="BU366" s="5"/>
      <c r="BV366" s="5"/>
      <c r="BW366" s="5"/>
    </row>
    <row r="367" spans="1:75">
      <c r="A367" s="112" t="str">
        <f t="shared" si="88"/>
        <v>4.Zysk/Strata z działalności inwestycyjnej</v>
      </c>
      <c r="B367" s="446"/>
      <c r="C367" s="446"/>
      <c r="D367" s="446"/>
      <c r="E367" s="446"/>
      <c r="F367" s="446"/>
      <c r="G367" s="446"/>
      <c r="H367" s="446"/>
      <c r="I367" s="446"/>
      <c r="J367" s="446"/>
      <c r="K367" s="446"/>
      <c r="L367" s="446"/>
      <c r="M367" s="446"/>
      <c r="N367" s="446"/>
      <c r="O367" s="446"/>
      <c r="P367" s="446"/>
      <c r="Q367" s="127"/>
      <c r="R367" s="4"/>
      <c r="S367" s="4"/>
      <c r="T367" s="4"/>
      <c r="BT367" s="5"/>
      <c r="BU367" s="5"/>
      <c r="BV367" s="5"/>
      <c r="BW367" s="5"/>
    </row>
    <row r="368" spans="1:75">
      <c r="A368" s="112" t="str">
        <f t="shared" si="88"/>
        <v>5.Zmiana stanu rezerw</v>
      </c>
      <c r="B368" s="446"/>
      <c r="C368" s="446"/>
      <c r="D368" s="446"/>
      <c r="E368" s="446"/>
      <c r="F368" s="446"/>
      <c r="G368" s="446"/>
      <c r="H368" s="446"/>
      <c r="I368" s="446"/>
      <c r="J368" s="446"/>
      <c r="K368" s="446"/>
      <c r="L368" s="446"/>
      <c r="M368" s="446"/>
      <c r="N368" s="446"/>
      <c r="O368" s="446"/>
      <c r="P368" s="446"/>
      <c r="Q368" s="127"/>
      <c r="R368" s="4"/>
      <c r="S368" s="4"/>
      <c r="T368" s="4"/>
      <c r="BT368" s="5"/>
      <c r="BU368" s="5"/>
      <c r="BV368" s="5"/>
      <c r="BW368" s="5"/>
    </row>
    <row r="369" spans="1:75">
      <c r="A369" s="112" t="str">
        <f t="shared" si="88"/>
        <v>6.Zmiana stanu zapasów</v>
      </c>
      <c r="B369" s="446"/>
      <c r="C369" s="446"/>
      <c r="D369" s="446"/>
      <c r="E369" s="446"/>
      <c r="F369" s="446"/>
      <c r="G369" s="446"/>
      <c r="H369" s="446"/>
      <c r="I369" s="446"/>
      <c r="J369" s="446"/>
      <c r="K369" s="446"/>
      <c r="L369" s="446"/>
      <c r="M369" s="446"/>
      <c r="N369" s="446"/>
      <c r="O369" s="446"/>
      <c r="P369" s="446"/>
      <c r="Q369" s="127"/>
      <c r="R369" s="4"/>
      <c r="S369" s="4"/>
      <c r="T369" s="4"/>
      <c r="BT369" s="5"/>
      <c r="BU369" s="5"/>
      <c r="BV369" s="5"/>
      <c r="BW369" s="5"/>
    </row>
    <row r="370" spans="1:75">
      <c r="A370" s="112" t="str">
        <f t="shared" si="88"/>
        <v>7.Zmiana stanu należności</v>
      </c>
      <c r="B370" s="446"/>
      <c r="C370" s="446"/>
      <c r="D370" s="446"/>
      <c r="E370" s="446"/>
      <c r="F370" s="446"/>
      <c r="G370" s="446"/>
      <c r="H370" s="446"/>
      <c r="I370" s="446"/>
      <c r="J370" s="446"/>
      <c r="K370" s="446"/>
      <c r="L370" s="446"/>
      <c r="M370" s="446"/>
      <c r="N370" s="446"/>
      <c r="O370" s="446"/>
      <c r="P370" s="446"/>
      <c r="Q370" s="127"/>
      <c r="R370" s="4"/>
      <c r="S370" s="4"/>
      <c r="T370" s="4"/>
      <c r="BT370" s="5"/>
      <c r="BU370" s="5"/>
      <c r="BV370" s="5"/>
      <c r="BW370" s="5"/>
    </row>
    <row r="371" spans="1:75">
      <c r="A371" s="112" t="str">
        <f t="shared" si="88"/>
        <v>8.Zmiana stanu zobowiązań krótkoterm. z wyj. pożyczek i kredytów</v>
      </c>
      <c r="B371" s="446"/>
      <c r="C371" s="446"/>
      <c r="D371" s="446"/>
      <c r="E371" s="446"/>
      <c r="F371" s="446"/>
      <c r="G371" s="446"/>
      <c r="H371" s="446"/>
      <c r="I371" s="446"/>
      <c r="J371" s="446"/>
      <c r="K371" s="446"/>
      <c r="L371" s="446"/>
      <c r="M371" s="446"/>
      <c r="N371" s="446"/>
      <c r="O371" s="446"/>
      <c r="P371" s="446"/>
      <c r="Q371" s="127"/>
      <c r="R371" s="4"/>
      <c r="S371" s="4"/>
      <c r="T371" s="4"/>
      <c r="BT371" s="5"/>
      <c r="BU371" s="5"/>
      <c r="BV371" s="5"/>
      <c r="BW371" s="5"/>
    </row>
    <row r="372" spans="1:75">
      <c r="A372" s="112" t="str">
        <f t="shared" si="88"/>
        <v>9.Zmiana stanu rozliczeń międzyokresowych</v>
      </c>
      <c r="B372" s="446"/>
      <c r="C372" s="446"/>
      <c r="D372" s="446"/>
      <c r="E372" s="446"/>
      <c r="F372" s="446"/>
      <c r="G372" s="446"/>
      <c r="H372" s="446"/>
      <c r="I372" s="446"/>
      <c r="J372" s="446"/>
      <c r="K372" s="446"/>
      <c r="L372" s="446"/>
      <c r="M372" s="446"/>
      <c r="N372" s="446"/>
      <c r="O372" s="446"/>
      <c r="P372" s="446"/>
      <c r="Q372" s="127"/>
      <c r="R372" s="4"/>
      <c r="S372" s="4"/>
      <c r="T372" s="4"/>
      <c r="BT372" s="5"/>
      <c r="BU372" s="5"/>
      <c r="BV372" s="5"/>
      <c r="BW372" s="5"/>
    </row>
    <row r="373" spans="1:75">
      <c r="A373" s="112" t="str">
        <f t="shared" si="88"/>
        <v>10.Inne korekty</v>
      </c>
      <c r="B373" s="446"/>
      <c r="C373" s="446"/>
      <c r="D373" s="446"/>
      <c r="E373" s="446"/>
      <c r="F373" s="446"/>
      <c r="G373" s="446"/>
      <c r="H373" s="446"/>
      <c r="I373" s="446"/>
      <c r="J373" s="446"/>
      <c r="K373" s="446"/>
      <c r="L373" s="446"/>
      <c r="M373" s="446"/>
      <c r="N373" s="446"/>
      <c r="O373" s="446"/>
      <c r="P373" s="446"/>
      <c r="Q373" s="127"/>
      <c r="R373" s="4"/>
      <c r="S373" s="4"/>
      <c r="T373" s="4"/>
      <c r="BT373" s="5"/>
      <c r="BU373" s="5"/>
      <c r="BV373" s="5"/>
      <c r="BW373" s="5"/>
    </row>
    <row r="374" spans="1:75">
      <c r="A374" s="112" t="str">
        <f t="shared" si="88"/>
        <v>III. Przepływy pieniężne netto z działalności operacyjnej ( I +/- II)</v>
      </c>
      <c r="B374" s="448">
        <f>B362+B363</f>
        <v>0</v>
      </c>
      <c r="C374" s="448">
        <f t="shared" ref="C374:P374" si="91">C362+C363</f>
        <v>0</v>
      </c>
      <c r="D374" s="448">
        <f t="shared" si="91"/>
        <v>0</v>
      </c>
      <c r="E374" s="448">
        <f t="shared" si="91"/>
        <v>0</v>
      </c>
      <c r="F374" s="448">
        <f t="shared" si="91"/>
        <v>0</v>
      </c>
      <c r="G374" s="448">
        <f t="shared" si="91"/>
        <v>0</v>
      </c>
      <c r="H374" s="448">
        <f t="shared" si="91"/>
        <v>0</v>
      </c>
      <c r="I374" s="448">
        <f t="shared" si="91"/>
        <v>0</v>
      </c>
      <c r="J374" s="448">
        <f t="shared" si="91"/>
        <v>0</v>
      </c>
      <c r="K374" s="448">
        <f t="shared" si="91"/>
        <v>0</v>
      </c>
      <c r="L374" s="448">
        <f t="shared" si="91"/>
        <v>0</v>
      </c>
      <c r="M374" s="448">
        <f t="shared" si="91"/>
        <v>0</v>
      </c>
      <c r="N374" s="448">
        <f t="shared" si="91"/>
        <v>0</v>
      </c>
      <c r="O374" s="448">
        <f t="shared" si="91"/>
        <v>0</v>
      </c>
      <c r="P374" s="448">
        <f t="shared" si="91"/>
        <v>0</v>
      </c>
      <c r="Q374" s="127"/>
      <c r="R374" s="4"/>
      <c r="S374" s="4"/>
      <c r="T374" s="4"/>
      <c r="BT374" s="5"/>
      <c r="BU374" s="5"/>
      <c r="BV374" s="5"/>
      <c r="BW374" s="5"/>
    </row>
    <row r="375" spans="1:75">
      <c r="A375" s="110" t="str">
        <f t="shared" si="88"/>
        <v>B.Przepływy środków pieniężnych z działalności inwestycyjnej</v>
      </c>
      <c r="B375" s="449"/>
      <c r="C375" s="450"/>
      <c r="D375" s="450"/>
      <c r="E375" s="450"/>
      <c r="F375" s="450"/>
      <c r="G375" s="450"/>
      <c r="H375" s="450"/>
      <c r="I375" s="450"/>
      <c r="J375" s="450"/>
      <c r="K375" s="450"/>
      <c r="L375" s="450"/>
      <c r="M375" s="450"/>
      <c r="N375" s="450"/>
      <c r="O375" s="450"/>
      <c r="P375" s="451"/>
      <c r="Q375" s="127"/>
      <c r="R375" s="4"/>
      <c r="S375" s="4"/>
      <c r="T375" s="4"/>
      <c r="BT375" s="5"/>
      <c r="BU375" s="5"/>
      <c r="BV375" s="5"/>
      <c r="BW375" s="5"/>
    </row>
    <row r="376" spans="1:75">
      <c r="A376" s="112" t="str">
        <f t="shared" si="88"/>
        <v>I.Wpływy</v>
      </c>
      <c r="B376" s="446"/>
      <c r="C376" s="446"/>
      <c r="D376" s="446"/>
      <c r="E376" s="446"/>
      <c r="F376" s="446"/>
      <c r="G376" s="446"/>
      <c r="H376" s="446"/>
      <c r="I376" s="446"/>
      <c r="J376" s="446"/>
      <c r="K376" s="446"/>
      <c r="L376" s="446"/>
      <c r="M376" s="446"/>
      <c r="N376" s="446"/>
      <c r="O376" s="446"/>
      <c r="P376" s="446"/>
      <c r="Q376" s="127"/>
      <c r="R376" s="4"/>
      <c r="S376" s="4"/>
      <c r="T376" s="4"/>
      <c r="BT376" s="5"/>
      <c r="BU376" s="5"/>
      <c r="BV376" s="5"/>
      <c r="BW376" s="5"/>
    </row>
    <row r="377" spans="1:75">
      <c r="A377" s="112" t="str">
        <f t="shared" si="88"/>
        <v>II.Wydatki</v>
      </c>
      <c r="B377" s="446"/>
      <c r="C377" s="446"/>
      <c r="D377" s="446"/>
      <c r="E377" s="446"/>
      <c r="F377" s="446"/>
      <c r="G377" s="446"/>
      <c r="H377" s="446"/>
      <c r="I377" s="446"/>
      <c r="J377" s="446"/>
      <c r="K377" s="446"/>
      <c r="L377" s="446"/>
      <c r="M377" s="446"/>
      <c r="N377" s="446"/>
      <c r="O377" s="446"/>
      <c r="P377" s="446"/>
      <c r="Q377" s="127"/>
      <c r="R377" s="4"/>
      <c r="S377" s="4"/>
      <c r="T377" s="4"/>
      <c r="BT377" s="5"/>
      <c r="BU377" s="5"/>
      <c r="BV377" s="5"/>
      <c r="BW377" s="5"/>
    </row>
    <row r="378" spans="1:75">
      <c r="A378" s="112" t="str">
        <f t="shared" si="88"/>
        <v>III.Przepływy pieniężne netto z działalności inwestycyjnej ( I-II)</v>
      </c>
      <c r="B378" s="448">
        <f>ROUND(B376-B377,2)</f>
        <v>0</v>
      </c>
      <c r="C378" s="448">
        <f t="shared" ref="C378:P378" si="92">ROUND(C376-C377,2)</f>
        <v>0</v>
      </c>
      <c r="D378" s="448">
        <f t="shared" si="92"/>
        <v>0</v>
      </c>
      <c r="E378" s="448">
        <f t="shared" si="92"/>
        <v>0</v>
      </c>
      <c r="F378" s="448">
        <f t="shared" si="92"/>
        <v>0</v>
      </c>
      <c r="G378" s="448">
        <f t="shared" si="92"/>
        <v>0</v>
      </c>
      <c r="H378" s="448">
        <f t="shared" si="92"/>
        <v>0</v>
      </c>
      <c r="I378" s="448">
        <f t="shared" si="92"/>
        <v>0</v>
      </c>
      <c r="J378" s="448">
        <f t="shared" si="92"/>
        <v>0</v>
      </c>
      <c r="K378" s="448">
        <f t="shared" si="92"/>
        <v>0</v>
      </c>
      <c r="L378" s="448">
        <f t="shared" si="92"/>
        <v>0</v>
      </c>
      <c r="M378" s="448">
        <f t="shared" si="92"/>
        <v>0</v>
      </c>
      <c r="N378" s="448">
        <f t="shared" si="92"/>
        <v>0</v>
      </c>
      <c r="O378" s="448">
        <f t="shared" si="92"/>
        <v>0</v>
      </c>
      <c r="P378" s="448">
        <f t="shared" si="92"/>
        <v>0</v>
      </c>
      <c r="Q378" s="127"/>
      <c r="R378" s="4"/>
      <c r="S378" s="4"/>
      <c r="T378" s="4"/>
      <c r="BT378" s="5"/>
      <c r="BU378" s="5"/>
      <c r="BV378" s="5"/>
      <c r="BW378" s="5"/>
    </row>
    <row r="379" spans="1:75">
      <c r="A379" s="110" t="str">
        <f t="shared" si="88"/>
        <v>C.Przepływy środków pieniężnych z działalności finansowej</v>
      </c>
      <c r="B379" s="449"/>
      <c r="C379" s="450"/>
      <c r="D379" s="450"/>
      <c r="E379" s="450"/>
      <c r="F379" s="450"/>
      <c r="G379" s="450"/>
      <c r="H379" s="450"/>
      <c r="I379" s="450"/>
      <c r="J379" s="450"/>
      <c r="K379" s="450"/>
      <c r="L379" s="450"/>
      <c r="M379" s="450"/>
      <c r="N379" s="450"/>
      <c r="O379" s="450"/>
      <c r="P379" s="451"/>
      <c r="Q379" s="127"/>
      <c r="R379" s="4"/>
      <c r="S379" s="4"/>
      <c r="T379" s="4"/>
      <c r="BT379" s="5"/>
      <c r="BU379" s="5"/>
      <c r="BV379" s="5"/>
      <c r="BW379" s="5"/>
    </row>
    <row r="380" spans="1:75">
      <c r="A380" s="113" t="str">
        <f t="shared" si="88"/>
        <v>I.Wpływy</v>
      </c>
      <c r="B380" s="447">
        <f>ROUND(SUM(B381:B384),2)</f>
        <v>0</v>
      </c>
      <c r="C380" s="447">
        <f t="shared" ref="C380:P380" si="93">ROUND(SUM(C381:C384),2)</f>
        <v>0</v>
      </c>
      <c r="D380" s="447">
        <f t="shared" si="93"/>
        <v>0</v>
      </c>
      <c r="E380" s="447">
        <f t="shared" si="93"/>
        <v>0</v>
      </c>
      <c r="F380" s="447">
        <f t="shared" si="93"/>
        <v>0</v>
      </c>
      <c r="G380" s="447">
        <f t="shared" si="93"/>
        <v>0</v>
      </c>
      <c r="H380" s="447">
        <f t="shared" si="93"/>
        <v>0</v>
      </c>
      <c r="I380" s="447">
        <f t="shared" si="93"/>
        <v>0</v>
      </c>
      <c r="J380" s="447">
        <f t="shared" si="93"/>
        <v>0</v>
      </c>
      <c r="K380" s="447">
        <f t="shared" si="93"/>
        <v>0</v>
      </c>
      <c r="L380" s="447">
        <f t="shared" si="93"/>
        <v>0</v>
      </c>
      <c r="M380" s="447">
        <f t="shared" si="93"/>
        <v>0</v>
      </c>
      <c r="N380" s="447">
        <f t="shared" si="93"/>
        <v>0</v>
      </c>
      <c r="O380" s="447">
        <f t="shared" si="93"/>
        <v>0</v>
      </c>
      <c r="P380" s="447">
        <f t="shared" si="93"/>
        <v>0</v>
      </c>
      <c r="Q380" s="127"/>
      <c r="R380" s="4"/>
      <c r="S380" s="4"/>
      <c r="T380" s="4"/>
      <c r="BT380" s="5"/>
      <c r="BU380" s="5"/>
      <c r="BV380" s="5"/>
      <c r="BW380" s="5"/>
    </row>
    <row r="381" spans="1:75" ht="24">
      <c r="A381" s="113" t="str">
        <f t="shared" si="88"/>
        <v>1.Wpływy netto z wydania udziałów (emisji akcji) i innych instrumentów kapitałowych oraz dopłat do kapitału</v>
      </c>
      <c r="B381" s="446"/>
      <c r="C381" s="446"/>
      <c r="D381" s="446"/>
      <c r="E381" s="446"/>
      <c r="F381" s="446"/>
      <c r="G381" s="446"/>
      <c r="H381" s="446"/>
      <c r="I381" s="446"/>
      <c r="J381" s="446"/>
      <c r="K381" s="446"/>
      <c r="L381" s="446"/>
      <c r="M381" s="446"/>
      <c r="N381" s="446"/>
      <c r="O381" s="446"/>
      <c r="P381" s="446"/>
      <c r="Q381" s="127"/>
      <c r="R381" s="4"/>
      <c r="S381" s="4"/>
      <c r="T381" s="4"/>
      <c r="BT381" s="5"/>
      <c r="BU381" s="5"/>
      <c r="BV381" s="5"/>
      <c r="BW381" s="5"/>
    </row>
    <row r="382" spans="1:75">
      <c r="A382" s="113" t="str">
        <f t="shared" si="88"/>
        <v>2.Kredyty i pożyczki</v>
      </c>
      <c r="B382" s="446"/>
      <c r="C382" s="446"/>
      <c r="D382" s="446"/>
      <c r="E382" s="446"/>
      <c r="F382" s="446"/>
      <c r="G382" s="446"/>
      <c r="H382" s="446"/>
      <c r="I382" s="446"/>
      <c r="J382" s="446"/>
      <c r="K382" s="446"/>
      <c r="L382" s="446"/>
      <c r="M382" s="446"/>
      <c r="N382" s="446"/>
      <c r="O382" s="446"/>
      <c r="P382" s="446"/>
      <c r="Q382" s="127"/>
      <c r="R382" s="4"/>
      <c r="S382" s="4"/>
      <c r="T382" s="4"/>
      <c r="BT382" s="5"/>
      <c r="BU382" s="5"/>
      <c r="BV382" s="5"/>
      <c r="BW382" s="5"/>
    </row>
    <row r="383" spans="1:75">
      <c r="A383" s="113" t="str">
        <f t="shared" si="88"/>
        <v>3.Emisja dłużnych papierów wartościowych</v>
      </c>
      <c r="B383" s="446"/>
      <c r="C383" s="446"/>
      <c r="D383" s="446"/>
      <c r="E383" s="446"/>
      <c r="F383" s="446"/>
      <c r="G383" s="446"/>
      <c r="H383" s="446"/>
      <c r="I383" s="446"/>
      <c r="J383" s="446"/>
      <c r="K383" s="446"/>
      <c r="L383" s="446"/>
      <c r="M383" s="446"/>
      <c r="N383" s="446"/>
      <c r="O383" s="446"/>
      <c r="P383" s="446"/>
      <c r="Q383" s="127"/>
      <c r="R383" s="4"/>
      <c r="S383" s="4"/>
      <c r="T383" s="4"/>
      <c r="BT383" s="5"/>
      <c r="BU383" s="5"/>
      <c r="BV383" s="5"/>
      <c r="BW383" s="5"/>
    </row>
    <row r="384" spans="1:75">
      <c r="A384" s="113" t="str">
        <f t="shared" si="88"/>
        <v>4.Inne wpływy finansowe</v>
      </c>
      <c r="B384" s="446"/>
      <c r="C384" s="446"/>
      <c r="D384" s="446"/>
      <c r="E384" s="446"/>
      <c r="F384" s="446"/>
      <c r="G384" s="446"/>
      <c r="H384" s="446"/>
      <c r="I384" s="446"/>
      <c r="J384" s="446"/>
      <c r="K384" s="446"/>
      <c r="L384" s="446"/>
      <c r="M384" s="446"/>
      <c r="N384" s="446"/>
      <c r="O384" s="446"/>
      <c r="P384" s="446"/>
      <c r="Q384" s="127"/>
      <c r="R384" s="4"/>
      <c r="S384" s="4"/>
      <c r="T384" s="4"/>
      <c r="BT384" s="5"/>
      <c r="BU384" s="5"/>
      <c r="BV384" s="5"/>
      <c r="BW384" s="5"/>
    </row>
    <row r="385" spans="1:75">
      <c r="A385" s="113" t="str">
        <f t="shared" si="88"/>
        <v>II.Wydatki</v>
      </c>
      <c r="B385" s="447">
        <f>ROUND(SUM(B386:B388),2)</f>
        <v>0</v>
      </c>
      <c r="C385" s="447">
        <f t="shared" ref="C385:P385" si="94">ROUND(SUM(C386:C388),2)</f>
        <v>0</v>
      </c>
      <c r="D385" s="447">
        <f t="shared" si="94"/>
        <v>0</v>
      </c>
      <c r="E385" s="447">
        <f t="shared" si="94"/>
        <v>0</v>
      </c>
      <c r="F385" s="447">
        <f t="shared" si="94"/>
        <v>0</v>
      </c>
      <c r="G385" s="447">
        <f t="shared" si="94"/>
        <v>0</v>
      </c>
      <c r="H385" s="447">
        <f t="shared" si="94"/>
        <v>0</v>
      </c>
      <c r="I385" s="447">
        <f t="shared" si="94"/>
        <v>0</v>
      </c>
      <c r="J385" s="447">
        <f t="shared" si="94"/>
        <v>0</v>
      </c>
      <c r="K385" s="447">
        <f t="shared" si="94"/>
        <v>0</v>
      </c>
      <c r="L385" s="447">
        <f t="shared" si="94"/>
        <v>0</v>
      </c>
      <c r="M385" s="447">
        <f t="shared" si="94"/>
        <v>0</v>
      </c>
      <c r="N385" s="447">
        <f t="shared" si="94"/>
        <v>0</v>
      </c>
      <c r="O385" s="447">
        <f t="shared" si="94"/>
        <v>0</v>
      </c>
      <c r="P385" s="447">
        <f t="shared" si="94"/>
        <v>0</v>
      </c>
      <c r="Q385" s="127"/>
      <c r="R385" s="4"/>
      <c r="S385" s="4"/>
      <c r="T385" s="4"/>
      <c r="BT385" s="5"/>
      <c r="BU385" s="5"/>
      <c r="BV385" s="5"/>
      <c r="BW385" s="5"/>
    </row>
    <row r="386" spans="1:75">
      <c r="A386" s="112" t="str">
        <f t="shared" si="88"/>
        <v>1.Spłaty kredytów i pożyczek</v>
      </c>
      <c r="B386" s="446"/>
      <c r="C386" s="446"/>
      <c r="D386" s="446"/>
      <c r="E386" s="446"/>
      <c r="F386" s="446"/>
      <c r="G386" s="446"/>
      <c r="H386" s="446"/>
      <c r="I386" s="446"/>
      <c r="J386" s="446"/>
      <c r="K386" s="446"/>
      <c r="L386" s="446"/>
      <c r="M386" s="446"/>
      <c r="N386" s="446"/>
      <c r="O386" s="446"/>
      <c r="P386" s="446"/>
      <c r="Q386" s="127"/>
      <c r="R386" s="4"/>
      <c r="S386" s="4"/>
      <c r="T386" s="4"/>
      <c r="BT386" s="5"/>
      <c r="BU386" s="5"/>
      <c r="BV386" s="5"/>
      <c r="BW386" s="5"/>
    </row>
    <row r="387" spans="1:75">
      <c r="A387" s="112" t="str">
        <f t="shared" si="88"/>
        <v>2.Odsetki</v>
      </c>
      <c r="B387" s="446"/>
      <c r="C387" s="446"/>
      <c r="D387" s="446"/>
      <c r="E387" s="446"/>
      <c r="F387" s="446"/>
      <c r="G387" s="446"/>
      <c r="H387" s="446"/>
      <c r="I387" s="446"/>
      <c r="J387" s="446"/>
      <c r="K387" s="446"/>
      <c r="L387" s="446"/>
      <c r="M387" s="446"/>
      <c r="N387" s="446"/>
      <c r="O387" s="446"/>
      <c r="P387" s="446"/>
      <c r="Q387" s="127"/>
      <c r="R387" s="4"/>
      <c r="S387" s="4"/>
      <c r="T387" s="4"/>
      <c r="BT387" s="5"/>
      <c r="BU387" s="5"/>
      <c r="BV387" s="5"/>
      <c r="BW387" s="5"/>
    </row>
    <row r="388" spans="1:75">
      <c r="A388" s="112" t="str">
        <f t="shared" si="88"/>
        <v>3.Inne wydatki finansowe</v>
      </c>
      <c r="B388" s="446"/>
      <c r="C388" s="446"/>
      <c r="D388" s="446"/>
      <c r="E388" s="446"/>
      <c r="F388" s="446"/>
      <c r="G388" s="446"/>
      <c r="H388" s="446"/>
      <c r="I388" s="446"/>
      <c r="J388" s="446"/>
      <c r="K388" s="446"/>
      <c r="L388" s="446"/>
      <c r="M388" s="446"/>
      <c r="N388" s="446"/>
      <c r="O388" s="446"/>
      <c r="P388" s="446"/>
      <c r="Q388" s="127"/>
      <c r="R388" s="4"/>
      <c r="S388" s="4"/>
      <c r="T388" s="4"/>
      <c r="BT388" s="5"/>
      <c r="BU388" s="5"/>
      <c r="BV388" s="5"/>
      <c r="BW388" s="5"/>
    </row>
    <row r="389" spans="1:75">
      <c r="A389" s="112" t="str">
        <f t="shared" si="88"/>
        <v>III.Przepływy pieniężne netto z działalności finansowej</v>
      </c>
      <c r="B389" s="448">
        <f>B380-B385</f>
        <v>0</v>
      </c>
      <c r="C389" s="448">
        <f t="shared" ref="C389:P389" si="95">C380-C385</f>
        <v>0</v>
      </c>
      <c r="D389" s="448">
        <f t="shared" si="95"/>
        <v>0</v>
      </c>
      <c r="E389" s="448">
        <f t="shared" si="95"/>
        <v>0</v>
      </c>
      <c r="F389" s="448">
        <f t="shared" si="95"/>
        <v>0</v>
      </c>
      <c r="G389" s="448">
        <f t="shared" si="95"/>
        <v>0</v>
      </c>
      <c r="H389" s="448">
        <f t="shared" si="95"/>
        <v>0</v>
      </c>
      <c r="I389" s="448">
        <f t="shared" si="95"/>
        <v>0</v>
      </c>
      <c r="J389" s="448">
        <f t="shared" si="95"/>
        <v>0</v>
      </c>
      <c r="K389" s="448">
        <f t="shared" si="95"/>
        <v>0</v>
      </c>
      <c r="L389" s="448">
        <f t="shared" si="95"/>
        <v>0</v>
      </c>
      <c r="M389" s="448">
        <f t="shared" si="95"/>
        <v>0</v>
      </c>
      <c r="N389" s="448">
        <f t="shared" si="95"/>
        <v>0</v>
      </c>
      <c r="O389" s="448">
        <f t="shared" si="95"/>
        <v>0</v>
      </c>
      <c r="P389" s="448">
        <f t="shared" si="95"/>
        <v>0</v>
      </c>
      <c r="Q389" s="127"/>
      <c r="R389" s="4"/>
      <c r="S389" s="4"/>
      <c r="T389" s="4"/>
      <c r="BT389" s="5"/>
      <c r="BU389" s="5"/>
      <c r="BV389" s="5"/>
      <c r="BW389" s="5"/>
    </row>
    <row r="390" spans="1:75">
      <c r="A390" s="112" t="str">
        <f t="shared" si="88"/>
        <v>D.Przepływy pieniężne netto razem</v>
      </c>
      <c r="B390" s="447">
        <f>B374+B378+B389</f>
        <v>0</v>
      </c>
      <c r="C390" s="447">
        <f t="shared" ref="C390:P390" si="96">C374+C378+C389</f>
        <v>0</v>
      </c>
      <c r="D390" s="447">
        <f t="shared" si="96"/>
        <v>0</v>
      </c>
      <c r="E390" s="447">
        <f t="shared" si="96"/>
        <v>0</v>
      </c>
      <c r="F390" s="447">
        <f t="shared" si="96"/>
        <v>0</v>
      </c>
      <c r="G390" s="447">
        <f t="shared" si="96"/>
        <v>0</v>
      </c>
      <c r="H390" s="447">
        <f t="shared" si="96"/>
        <v>0</v>
      </c>
      <c r="I390" s="447">
        <f t="shared" si="96"/>
        <v>0</v>
      </c>
      <c r="J390" s="447">
        <f t="shared" si="96"/>
        <v>0</v>
      </c>
      <c r="K390" s="447">
        <f t="shared" si="96"/>
        <v>0</v>
      </c>
      <c r="L390" s="447">
        <f t="shared" si="96"/>
        <v>0</v>
      </c>
      <c r="M390" s="447">
        <f t="shared" si="96"/>
        <v>0</v>
      </c>
      <c r="N390" s="447">
        <f t="shared" si="96"/>
        <v>0</v>
      </c>
      <c r="O390" s="447">
        <f t="shared" si="96"/>
        <v>0</v>
      </c>
      <c r="P390" s="447">
        <f t="shared" si="96"/>
        <v>0</v>
      </c>
      <c r="Q390" s="127"/>
      <c r="R390" s="4"/>
      <c r="S390" s="4"/>
      <c r="T390" s="4"/>
      <c r="BT390" s="5"/>
      <c r="BU390" s="5"/>
      <c r="BV390" s="5"/>
      <c r="BW390" s="5"/>
    </row>
    <row r="391" spans="1:75" s="114" customFormat="1">
      <c r="A391" s="143" t="str">
        <f t="shared" si="88"/>
        <v xml:space="preserve">E.Środki pieniężne na początek okresu </v>
      </c>
      <c r="B391" s="447">
        <v>0</v>
      </c>
      <c r="C391" s="439">
        <f>B392</f>
        <v>0</v>
      </c>
      <c r="D391" s="439">
        <f>C392</f>
        <v>0</v>
      </c>
      <c r="E391" s="439">
        <f>D392</f>
        <v>0</v>
      </c>
      <c r="F391" s="439">
        <f>E392</f>
        <v>0</v>
      </c>
      <c r="G391" s="439">
        <f>F392</f>
        <v>0</v>
      </c>
      <c r="H391" s="439">
        <f t="shared" ref="H391:P391" si="97">G392</f>
        <v>0</v>
      </c>
      <c r="I391" s="439">
        <f t="shared" si="97"/>
        <v>0</v>
      </c>
      <c r="J391" s="439">
        <f t="shared" si="97"/>
        <v>0</v>
      </c>
      <c r="K391" s="439">
        <f t="shared" si="97"/>
        <v>0</v>
      </c>
      <c r="L391" s="439">
        <f t="shared" si="97"/>
        <v>0</v>
      </c>
      <c r="M391" s="439">
        <f t="shared" si="97"/>
        <v>0</v>
      </c>
      <c r="N391" s="439">
        <f>M392</f>
        <v>0</v>
      </c>
      <c r="O391" s="439">
        <f t="shared" si="97"/>
        <v>0</v>
      </c>
      <c r="P391" s="439">
        <f t="shared" si="97"/>
        <v>0</v>
      </c>
      <c r="Q391" s="127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</row>
    <row r="392" spans="1:75" s="114" customFormat="1">
      <c r="A392" s="143" t="str">
        <f t="shared" si="88"/>
        <v>F.Środki pieniężne na koniec okresu</v>
      </c>
      <c r="B392" s="447">
        <f t="shared" ref="B392:P392" si="98">B390+B391</f>
        <v>0</v>
      </c>
      <c r="C392" s="447">
        <f t="shared" si="98"/>
        <v>0</v>
      </c>
      <c r="D392" s="447">
        <f t="shared" si="98"/>
        <v>0</v>
      </c>
      <c r="E392" s="447">
        <f t="shared" si="98"/>
        <v>0</v>
      </c>
      <c r="F392" s="447">
        <f t="shared" si="98"/>
        <v>0</v>
      </c>
      <c r="G392" s="447">
        <f t="shared" si="98"/>
        <v>0</v>
      </c>
      <c r="H392" s="447">
        <f t="shared" si="98"/>
        <v>0</v>
      </c>
      <c r="I392" s="447">
        <f t="shared" si="98"/>
        <v>0</v>
      </c>
      <c r="J392" s="447">
        <f t="shared" si="98"/>
        <v>0</v>
      </c>
      <c r="K392" s="447">
        <f t="shared" si="98"/>
        <v>0</v>
      </c>
      <c r="L392" s="447">
        <f t="shared" si="98"/>
        <v>0</v>
      </c>
      <c r="M392" s="447">
        <f t="shared" si="98"/>
        <v>0</v>
      </c>
      <c r="N392" s="447">
        <f t="shared" si="98"/>
        <v>0</v>
      </c>
      <c r="O392" s="447">
        <f t="shared" si="98"/>
        <v>0</v>
      </c>
      <c r="P392" s="447">
        <f t="shared" si="98"/>
        <v>0</v>
      </c>
      <c r="Q392" s="127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</row>
    <row r="393" spans="1: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127"/>
    </row>
    <row r="394" spans="1: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127"/>
    </row>
    <row r="395" spans="1:75" ht="21" customHeight="1">
      <c r="A395" s="66" t="s">
        <v>130</v>
      </c>
      <c r="B395" s="65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127"/>
    </row>
    <row r="396" spans="1:75" s="1" customFormat="1" ht="15" customHeight="1">
      <c r="A396" s="308" t="s">
        <v>12</v>
      </c>
      <c r="B396" s="319" t="str">
        <f t="shared" ref="B396:P396" si="99">B360</f>
        <v>n</v>
      </c>
      <c r="C396" s="319" t="str">
        <f t="shared" si="99"/>
        <v>n+1</v>
      </c>
      <c r="D396" s="319" t="str">
        <f t="shared" si="99"/>
        <v>n+2</v>
      </c>
      <c r="E396" s="319" t="str">
        <f t="shared" si="99"/>
        <v>n+3</v>
      </c>
      <c r="F396" s="319" t="str">
        <f t="shared" si="99"/>
        <v>n+4</v>
      </c>
      <c r="G396" s="319" t="str">
        <f t="shared" si="99"/>
        <v>n+5</v>
      </c>
      <c r="H396" s="319" t="str">
        <f t="shared" si="99"/>
        <v>n+6</v>
      </c>
      <c r="I396" s="319" t="str">
        <f t="shared" si="99"/>
        <v>n+7</v>
      </c>
      <c r="J396" s="319" t="str">
        <f t="shared" si="99"/>
        <v>n+8</v>
      </c>
      <c r="K396" s="319" t="str">
        <f t="shared" si="99"/>
        <v>n+9</v>
      </c>
      <c r="L396" s="319" t="str">
        <f t="shared" si="99"/>
        <v>n+10</v>
      </c>
      <c r="M396" s="319" t="str">
        <f t="shared" si="99"/>
        <v>n+11</v>
      </c>
      <c r="N396" s="319" t="str">
        <f t="shared" si="99"/>
        <v>n+12</v>
      </c>
      <c r="O396" s="319" t="str">
        <f t="shared" si="99"/>
        <v>n+13</v>
      </c>
      <c r="P396" s="319" t="str">
        <f t="shared" si="99"/>
        <v>n+14</v>
      </c>
      <c r="Q396" s="312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</row>
    <row r="397" spans="1:75">
      <c r="A397" s="110" t="str">
        <f t="shared" ref="A397:A428" si="100">A361</f>
        <v>A.Przepływy z dzialalności opracyjnej</v>
      </c>
      <c r="B397" s="321"/>
      <c r="C397" s="322"/>
      <c r="D397" s="322"/>
      <c r="E397" s="322"/>
      <c r="F397" s="322"/>
      <c r="G397" s="322"/>
      <c r="H397" s="322"/>
      <c r="I397" s="322"/>
      <c r="J397" s="322"/>
      <c r="K397" s="322"/>
      <c r="L397" s="322"/>
      <c r="M397" s="322"/>
      <c r="N397" s="322"/>
      <c r="O397" s="322"/>
      <c r="P397" s="323"/>
      <c r="Q397" s="127"/>
      <c r="R397" s="4"/>
      <c r="S397" s="4"/>
      <c r="T397" s="4"/>
      <c r="BT397" s="5"/>
      <c r="BU397" s="5"/>
      <c r="BV397" s="5"/>
      <c r="BW397" s="5"/>
    </row>
    <row r="398" spans="1:75">
      <c r="A398" s="112" t="str">
        <f t="shared" si="100"/>
        <v>I. Zysk/Strata netto</v>
      </c>
      <c r="B398" s="216">
        <f t="shared" ref="B398:P398" si="101">B319</f>
        <v>0</v>
      </c>
      <c r="C398" s="216">
        <f t="shared" si="101"/>
        <v>0</v>
      </c>
      <c r="D398" s="216">
        <f t="shared" si="101"/>
        <v>0</v>
      </c>
      <c r="E398" s="216">
        <f t="shared" si="101"/>
        <v>0</v>
      </c>
      <c r="F398" s="216">
        <f t="shared" si="101"/>
        <v>0</v>
      </c>
      <c r="G398" s="216">
        <f t="shared" si="101"/>
        <v>0</v>
      </c>
      <c r="H398" s="216">
        <f t="shared" si="101"/>
        <v>0</v>
      </c>
      <c r="I398" s="216">
        <f t="shared" si="101"/>
        <v>0</v>
      </c>
      <c r="J398" s="216">
        <f t="shared" si="101"/>
        <v>0</v>
      </c>
      <c r="K398" s="216">
        <f t="shared" si="101"/>
        <v>0</v>
      </c>
      <c r="L398" s="216">
        <f t="shared" si="101"/>
        <v>0</v>
      </c>
      <c r="M398" s="216">
        <f t="shared" si="101"/>
        <v>0</v>
      </c>
      <c r="N398" s="216">
        <f t="shared" si="101"/>
        <v>0</v>
      </c>
      <c r="O398" s="216">
        <f t="shared" si="101"/>
        <v>0</v>
      </c>
      <c r="P398" s="216">
        <f t="shared" si="101"/>
        <v>0</v>
      </c>
      <c r="Q398" s="127"/>
      <c r="R398" s="4"/>
      <c r="S398" s="4"/>
      <c r="T398" s="4"/>
      <c r="BT398" s="5"/>
      <c r="BU398" s="5"/>
      <c r="BV398" s="5"/>
      <c r="BW398" s="5"/>
    </row>
    <row r="399" spans="1:75">
      <c r="A399" s="112" t="str">
        <f t="shared" si="100"/>
        <v>II.Korekty razem</v>
      </c>
      <c r="B399" s="216">
        <f>ROUND(SUM(B400:B409),2)</f>
        <v>0</v>
      </c>
      <c r="C399" s="216">
        <f t="shared" ref="C399:P399" si="102">ROUND(SUM(C400:C409),2)</f>
        <v>0</v>
      </c>
      <c r="D399" s="216">
        <f t="shared" si="102"/>
        <v>0</v>
      </c>
      <c r="E399" s="216">
        <f t="shared" si="102"/>
        <v>0</v>
      </c>
      <c r="F399" s="216">
        <f t="shared" si="102"/>
        <v>0</v>
      </c>
      <c r="G399" s="216">
        <f t="shared" si="102"/>
        <v>0</v>
      </c>
      <c r="H399" s="216">
        <f t="shared" si="102"/>
        <v>0</v>
      </c>
      <c r="I399" s="216">
        <f t="shared" si="102"/>
        <v>0</v>
      </c>
      <c r="J399" s="216">
        <f t="shared" si="102"/>
        <v>0</v>
      </c>
      <c r="K399" s="216">
        <f t="shared" si="102"/>
        <v>0</v>
      </c>
      <c r="L399" s="216">
        <f t="shared" si="102"/>
        <v>0</v>
      </c>
      <c r="M399" s="216">
        <f t="shared" si="102"/>
        <v>0</v>
      </c>
      <c r="N399" s="216">
        <f t="shared" si="102"/>
        <v>0</v>
      </c>
      <c r="O399" s="216">
        <f t="shared" si="102"/>
        <v>0</v>
      </c>
      <c r="P399" s="216">
        <f t="shared" si="102"/>
        <v>0</v>
      </c>
      <c r="Q399" s="127"/>
      <c r="R399" s="4"/>
      <c r="S399" s="4"/>
      <c r="T399" s="4"/>
      <c r="BT399" s="5"/>
      <c r="BU399" s="5"/>
      <c r="BV399" s="5"/>
      <c r="BW399" s="5"/>
    </row>
    <row r="400" spans="1:75">
      <c r="A400" s="112" t="str">
        <f t="shared" si="100"/>
        <v>1. Amortyzacja</v>
      </c>
      <c r="B400" s="197"/>
      <c r="C400" s="197"/>
      <c r="D400" s="197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27"/>
      <c r="R400" s="4"/>
      <c r="S400" s="4"/>
      <c r="T400" s="4"/>
      <c r="BT400" s="5"/>
      <c r="BU400" s="5"/>
      <c r="BV400" s="5"/>
      <c r="BW400" s="5"/>
    </row>
    <row r="401" spans="1:75">
      <c r="A401" s="112" t="str">
        <f t="shared" si="100"/>
        <v>2.Zyski/Straty z tyt. różnic kursowych</v>
      </c>
      <c r="B401" s="197"/>
      <c r="C401" s="197"/>
      <c r="D401" s="197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27"/>
      <c r="R401" s="4"/>
      <c r="S401" s="4"/>
      <c r="T401" s="4"/>
      <c r="BT401" s="5"/>
      <c r="BU401" s="5"/>
      <c r="BV401" s="5"/>
      <c r="BW401" s="5"/>
    </row>
    <row r="402" spans="1:75">
      <c r="A402" s="112" t="str">
        <f t="shared" si="100"/>
        <v>3.Odsetki i udziały w zyskach</v>
      </c>
      <c r="B402" s="197"/>
      <c r="C402" s="197"/>
      <c r="D402" s="197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27"/>
      <c r="R402" s="4"/>
      <c r="S402" s="4"/>
      <c r="T402" s="4"/>
      <c r="BT402" s="5"/>
      <c r="BU402" s="5"/>
      <c r="BV402" s="5"/>
      <c r="BW402" s="5"/>
    </row>
    <row r="403" spans="1:75">
      <c r="A403" s="112" t="str">
        <f t="shared" si="100"/>
        <v>4.Zysk/Strata z działalności inwestycyjnej</v>
      </c>
      <c r="B403" s="197"/>
      <c r="C403" s="197"/>
      <c r="D403" s="197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27"/>
      <c r="R403" s="4"/>
      <c r="S403" s="4"/>
      <c r="T403" s="4"/>
      <c r="BT403" s="5"/>
      <c r="BU403" s="5"/>
      <c r="BV403" s="5"/>
      <c r="BW403" s="5"/>
    </row>
    <row r="404" spans="1:75">
      <c r="A404" s="112" t="str">
        <f t="shared" si="100"/>
        <v>5.Zmiana stanu rezerw</v>
      </c>
      <c r="B404" s="197"/>
      <c r="C404" s="197"/>
      <c r="D404" s="197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27"/>
      <c r="R404" s="4"/>
      <c r="S404" s="4"/>
      <c r="T404" s="4"/>
      <c r="BT404" s="5"/>
      <c r="BU404" s="5"/>
      <c r="BV404" s="5"/>
      <c r="BW404" s="5"/>
    </row>
    <row r="405" spans="1:75">
      <c r="A405" s="112" t="str">
        <f t="shared" si="100"/>
        <v>6.Zmiana stanu zapasów</v>
      </c>
      <c r="B405" s="197"/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27"/>
      <c r="R405" s="4"/>
      <c r="S405" s="4"/>
      <c r="T405" s="4"/>
      <c r="BT405" s="5"/>
      <c r="BU405" s="5"/>
      <c r="BV405" s="5"/>
      <c r="BW405" s="5"/>
    </row>
    <row r="406" spans="1:75">
      <c r="A406" s="112" t="str">
        <f t="shared" si="100"/>
        <v>7.Zmiana stanu należności</v>
      </c>
      <c r="B406" s="197"/>
      <c r="C406" s="197"/>
      <c r="D406" s="197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27"/>
      <c r="R406" s="4"/>
      <c r="S406" s="4"/>
      <c r="T406" s="4"/>
      <c r="BT406" s="5"/>
      <c r="BU406" s="5"/>
      <c r="BV406" s="5"/>
      <c r="BW406" s="5"/>
    </row>
    <row r="407" spans="1:75">
      <c r="A407" s="112" t="str">
        <f t="shared" si="100"/>
        <v>8.Zmiana stanu zobowiązań krótkoterm. z wyj. pożyczek i kredytów</v>
      </c>
      <c r="B407" s="197"/>
      <c r="C407" s="197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27"/>
      <c r="R407" s="4"/>
      <c r="S407" s="4"/>
      <c r="T407" s="4"/>
      <c r="BT407" s="5"/>
      <c r="BU407" s="5"/>
      <c r="BV407" s="5"/>
      <c r="BW407" s="5"/>
    </row>
    <row r="408" spans="1:75">
      <c r="A408" s="112" t="str">
        <f t="shared" si="100"/>
        <v>9.Zmiana stanu rozliczeń międzyokresowych</v>
      </c>
      <c r="B408" s="197"/>
      <c r="C408" s="197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27"/>
      <c r="R408" s="4"/>
      <c r="S408" s="4"/>
      <c r="T408" s="4"/>
      <c r="BT408" s="5"/>
      <c r="BU408" s="5"/>
      <c r="BV408" s="5"/>
      <c r="BW408" s="5"/>
    </row>
    <row r="409" spans="1:75">
      <c r="A409" s="112" t="str">
        <f t="shared" si="100"/>
        <v>10.Inne korekty</v>
      </c>
      <c r="B409" s="197"/>
      <c r="C409" s="197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27"/>
      <c r="R409" s="4"/>
      <c r="S409" s="4"/>
      <c r="T409" s="4"/>
      <c r="BT409" s="5"/>
      <c r="BU409" s="5"/>
      <c r="BV409" s="5"/>
      <c r="BW409" s="5"/>
    </row>
    <row r="410" spans="1:75">
      <c r="A410" s="143" t="str">
        <f t="shared" si="100"/>
        <v>III. Przepływy pieniężne netto z działalności operacyjnej ( I +/- II)</v>
      </c>
      <c r="B410" s="217">
        <f>B398+B399</f>
        <v>0</v>
      </c>
      <c r="C410" s="217">
        <f t="shared" ref="C410:P410" si="103">C398+C399</f>
        <v>0</v>
      </c>
      <c r="D410" s="217">
        <f t="shared" si="103"/>
        <v>0</v>
      </c>
      <c r="E410" s="217">
        <f t="shared" si="103"/>
        <v>0</v>
      </c>
      <c r="F410" s="217">
        <f t="shared" si="103"/>
        <v>0</v>
      </c>
      <c r="G410" s="217">
        <f t="shared" si="103"/>
        <v>0</v>
      </c>
      <c r="H410" s="217">
        <f t="shared" si="103"/>
        <v>0</v>
      </c>
      <c r="I410" s="217">
        <f t="shared" si="103"/>
        <v>0</v>
      </c>
      <c r="J410" s="217">
        <f t="shared" si="103"/>
        <v>0</v>
      </c>
      <c r="K410" s="217">
        <f t="shared" si="103"/>
        <v>0</v>
      </c>
      <c r="L410" s="217">
        <f t="shared" si="103"/>
        <v>0</v>
      </c>
      <c r="M410" s="217">
        <f t="shared" si="103"/>
        <v>0</v>
      </c>
      <c r="N410" s="217">
        <f t="shared" si="103"/>
        <v>0</v>
      </c>
      <c r="O410" s="217">
        <f t="shared" si="103"/>
        <v>0</v>
      </c>
      <c r="P410" s="217">
        <f t="shared" si="103"/>
        <v>0</v>
      </c>
      <c r="Q410" s="127"/>
      <c r="R410" s="4"/>
      <c r="S410" s="4"/>
      <c r="T410" s="4"/>
      <c r="BT410" s="5"/>
      <c r="BU410" s="5"/>
      <c r="BV410" s="5"/>
      <c r="BW410" s="5"/>
    </row>
    <row r="411" spans="1:75">
      <c r="A411" s="110" t="str">
        <f t="shared" si="100"/>
        <v>B.Przepływy środków pieniężnych z działalności inwestycyjnej</v>
      </c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50"/>
      <c r="Q411" s="127"/>
      <c r="R411" s="4"/>
      <c r="S411" s="4"/>
      <c r="T411" s="4"/>
      <c r="BT411" s="5"/>
      <c r="BU411" s="5"/>
      <c r="BV411" s="5"/>
      <c r="BW411" s="5"/>
    </row>
    <row r="412" spans="1:75">
      <c r="A412" s="112" t="str">
        <f t="shared" si="100"/>
        <v>I.Wpływy</v>
      </c>
      <c r="B412" s="197"/>
      <c r="C412" s="197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27"/>
      <c r="R412" s="4"/>
      <c r="S412" s="4"/>
      <c r="T412" s="4"/>
      <c r="BT412" s="5"/>
      <c r="BU412" s="5"/>
      <c r="BV412" s="5"/>
      <c r="BW412" s="5"/>
    </row>
    <row r="413" spans="1:75">
      <c r="A413" s="112" t="str">
        <f t="shared" si="100"/>
        <v>II.Wydatki</v>
      </c>
      <c r="B413" s="197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27"/>
      <c r="R413" s="4"/>
      <c r="S413" s="4"/>
      <c r="T413" s="4"/>
      <c r="BT413" s="5"/>
      <c r="BU413" s="5"/>
      <c r="BV413" s="5"/>
      <c r="BW413" s="5"/>
    </row>
    <row r="414" spans="1:75">
      <c r="A414" s="112" t="str">
        <f t="shared" si="100"/>
        <v>III.Przepływy pieniężne netto z działalności inwestycyjnej ( I-II)</v>
      </c>
      <c r="B414" s="217">
        <f>ROUND(B412-B413,2)</f>
        <v>0</v>
      </c>
      <c r="C414" s="217">
        <f t="shared" ref="C414:P414" si="104">ROUND(C412-C413,2)</f>
        <v>0</v>
      </c>
      <c r="D414" s="217">
        <f t="shared" si="104"/>
        <v>0</v>
      </c>
      <c r="E414" s="217">
        <f t="shared" si="104"/>
        <v>0</v>
      </c>
      <c r="F414" s="217">
        <f t="shared" si="104"/>
        <v>0</v>
      </c>
      <c r="G414" s="217">
        <f t="shared" si="104"/>
        <v>0</v>
      </c>
      <c r="H414" s="217">
        <f t="shared" si="104"/>
        <v>0</v>
      </c>
      <c r="I414" s="217">
        <f t="shared" si="104"/>
        <v>0</v>
      </c>
      <c r="J414" s="217">
        <f t="shared" si="104"/>
        <v>0</v>
      </c>
      <c r="K414" s="217">
        <f t="shared" si="104"/>
        <v>0</v>
      </c>
      <c r="L414" s="217">
        <f t="shared" si="104"/>
        <v>0</v>
      </c>
      <c r="M414" s="217">
        <f t="shared" si="104"/>
        <v>0</v>
      </c>
      <c r="N414" s="217">
        <f t="shared" si="104"/>
        <v>0</v>
      </c>
      <c r="O414" s="217">
        <f t="shared" si="104"/>
        <v>0</v>
      </c>
      <c r="P414" s="217">
        <f t="shared" si="104"/>
        <v>0</v>
      </c>
      <c r="Q414" s="127"/>
      <c r="R414" s="4"/>
      <c r="S414" s="4"/>
      <c r="T414" s="4"/>
      <c r="BT414" s="5"/>
      <c r="BU414" s="5"/>
      <c r="BV414" s="5"/>
      <c r="BW414" s="5"/>
    </row>
    <row r="415" spans="1:75">
      <c r="A415" s="110" t="str">
        <f t="shared" si="100"/>
        <v>C.Przepływy środków pieniężnych z działalności finansowej</v>
      </c>
      <c r="B415" s="151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52"/>
      <c r="N415" s="152"/>
      <c r="O415" s="152"/>
      <c r="P415" s="153"/>
      <c r="Q415" s="127"/>
      <c r="R415" s="4"/>
      <c r="S415" s="4"/>
      <c r="T415" s="4"/>
      <c r="BT415" s="5"/>
      <c r="BU415" s="5"/>
      <c r="BV415" s="5"/>
      <c r="BW415" s="5"/>
    </row>
    <row r="416" spans="1:75">
      <c r="A416" s="113" t="str">
        <f t="shared" si="100"/>
        <v>I.Wpływy</v>
      </c>
      <c r="B416" s="216">
        <f>ROUND(SUM(B417:B420),2)</f>
        <v>0</v>
      </c>
      <c r="C416" s="216">
        <f t="shared" ref="C416:P416" si="105">ROUND(SUM(C417:C420),2)</f>
        <v>0</v>
      </c>
      <c r="D416" s="216">
        <f t="shared" si="105"/>
        <v>0</v>
      </c>
      <c r="E416" s="216">
        <f t="shared" si="105"/>
        <v>0</v>
      </c>
      <c r="F416" s="216">
        <f t="shared" si="105"/>
        <v>0</v>
      </c>
      <c r="G416" s="216">
        <f t="shared" si="105"/>
        <v>0</v>
      </c>
      <c r="H416" s="216">
        <f t="shared" si="105"/>
        <v>0</v>
      </c>
      <c r="I416" s="216">
        <f t="shared" si="105"/>
        <v>0</v>
      </c>
      <c r="J416" s="216">
        <f t="shared" si="105"/>
        <v>0</v>
      </c>
      <c r="K416" s="216">
        <f t="shared" si="105"/>
        <v>0</v>
      </c>
      <c r="L416" s="216">
        <f t="shared" si="105"/>
        <v>0</v>
      </c>
      <c r="M416" s="216">
        <f t="shared" si="105"/>
        <v>0</v>
      </c>
      <c r="N416" s="216">
        <f t="shared" si="105"/>
        <v>0</v>
      </c>
      <c r="O416" s="216">
        <f t="shared" si="105"/>
        <v>0</v>
      </c>
      <c r="P416" s="216">
        <f t="shared" si="105"/>
        <v>0</v>
      </c>
      <c r="Q416" s="127"/>
      <c r="R416" s="4"/>
      <c r="S416" s="4"/>
      <c r="T416" s="4"/>
      <c r="BT416" s="5"/>
      <c r="BU416" s="5"/>
      <c r="BV416" s="5"/>
      <c r="BW416" s="5"/>
    </row>
    <row r="417" spans="1:75" ht="24">
      <c r="A417" s="113" t="str">
        <f t="shared" si="100"/>
        <v>1.Wpływy netto z wydania udziałów (emisji akcji) i innych instrumentów kapitałowych oraz dopłat do kapitału</v>
      </c>
      <c r="B417" s="197"/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27"/>
      <c r="R417" s="4"/>
      <c r="S417" s="4"/>
      <c r="T417" s="4"/>
      <c r="BT417" s="5"/>
      <c r="BU417" s="5"/>
      <c r="BV417" s="5"/>
      <c r="BW417" s="5"/>
    </row>
    <row r="418" spans="1:75">
      <c r="A418" s="113" t="str">
        <f t="shared" si="100"/>
        <v>2.Kredyty i pożyczki</v>
      </c>
      <c r="B418" s="197"/>
      <c r="C418" s="197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27"/>
      <c r="R418" s="4"/>
      <c r="S418" s="4"/>
      <c r="T418" s="4"/>
      <c r="BT418" s="5"/>
      <c r="BU418" s="5"/>
      <c r="BV418" s="5"/>
      <c r="BW418" s="5"/>
    </row>
    <row r="419" spans="1:75">
      <c r="A419" s="113" t="str">
        <f t="shared" si="100"/>
        <v>3.Emisja dłużnych papierów wartościowych</v>
      </c>
      <c r="B419" s="197"/>
      <c r="C419" s="197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27"/>
      <c r="R419" s="4"/>
      <c r="S419" s="4"/>
      <c r="T419" s="4"/>
      <c r="BT419" s="5"/>
      <c r="BU419" s="5"/>
      <c r="BV419" s="5"/>
      <c r="BW419" s="5"/>
    </row>
    <row r="420" spans="1:75">
      <c r="A420" s="112" t="str">
        <f t="shared" si="100"/>
        <v>4.Inne wpływy finansowe</v>
      </c>
      <c r="B420" s="197"/>
      <c r="C420" s="197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27"/>
      <c r="R420" s="4"/>
      <c r="S420" s="4"/>
      <c r="T420" s="4"/>
      <c r="BT420" s="5"/>
      <c r="BU420" s="5"/>
      <c r="BV420" s="5"/>
      <c r="BW420" s="5"/>
    </row>
    <row r="421" spans="1:75">
      <c r="A421" s="112" t="str">
        <f t="shared" si="100"/>
        <v>II.Wydatki</v>
      </c>
      <c r="B421" s="216">
        <f>ROUND(SUM(B422:B424),2)</f>
        <v>0</v>
      </c>
      <c r="C421" s="216">
        <f t="shared" ref="C421:P421" si="106">ROUND(SUM(C422:C424),2)</f>
        <v>0</v>
      </c>
      <c r="D421" s="216">
        <f t="shared" si="106"/>
        <v>0</v>
      </c>
      <c r="E421" s="216">
        <f t="shared" si="106"/>
        <v>0</v>
      </c>
      <c r="F421" s="216">
        <f t="shared" si="106"/>
        <v>0</v>
      </c>
      <c r="G421" s="216">
        <f t="shared" si="106"/>
        <v>0</v>
      </c>
      <c r="H421" s="216">
        <f t="shared" si="106"/>
        <v>0</v>
      </c>
      <c r="I421" s="216">
        <f t="shared" si="106"/>
        <v>0</v>
      </c>
      <c r="J421" s="216">
        <f t="shared" si="106"/>
        <v>0</v>
      </c>
      <c r="K421" s="216">
        <f t="shared" si="106"/>
        <v>0</v>
      </c>
      <c r="L421" s="216">
        <f t="shared" si="106"/>
        <v>0</v>
      </c>
      <c r="M421" s="216">
        <f t="shared" si="106"/>
        <v>0</v>
      </c>
      <c r="N421" s="216">
        <f t="shared" si="106"/>
        <v>0</v>
      </c>
      <c r="O421" s="216">
        <f t="shared" si="106"/>
        <v>0</v>
      </c>
      <c r="P421" s="216">
        <f t="shared" si="106"/>
        <v>0</v>
      </c>
      <c r="Q421" s="127"/>
      <c r="R421" s="4"/>
      <c r="S421" s="4"/>
      <c r="T421" s="4"/>
      <c r="BT421" s="5"/>
      <c r="BU421" s="5"/>
      <c r="BV421" s="5"/>
      <c r="BW421" s="5"/>
    </row>
    <row r="422" spans="1:75">
      <c r="A422" s="112" t="str">
        <f t="shared" si="100"/>
        <v>1.Spłaty kredytów i pożyczek</v>
      </c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27"/>
      <c r="R422" s="4"/>
      <c r="S422" s="4"/>
      <c r="T422" s="4"/>
      <c r="BT422" s="5"/>
      <c r="BU422" s="5"/>
      <c r="BV422" s="5"/>
      <c r="BW422" s="5"/>
    </row>
    <row r="423" spans="1:75">
      <c r="A423" s="112" t="str">
        <f t="shared" si="100"/>
        <v>2.Odsetki</v>
      </c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27"/>
      <c r="R423" s="4"/>
      <c r="S423" s="4"/>
      <c r="T423" s="4"/>
      <c r="BT423" s="5"/>
      <c r="BU423" s="5"/>
      <c r="BV423" s="5"/>
      <c r="BW423" s="5"/>
    </row>
    <row r="424" spans="1:75">
      <c r="A424" s="112" t="str">
        <f t="shared" si="100"/>
        <v>3.Inne wydatki finansowe</v>
      </c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27"/>
      <c r="R424" s="4"/>
      <c r="S424" s="4"/>
      <c r="T424" s="4"/>
      <c r="BT424" s="5"/>
      <c r="BU424" s="5"/>
      <c r="BV424" s="5"/>
      <c r="BW424" s="5"/>
    </row>
    <row r="425" spans="1:75">
      <c r="A425" s="112" t="str">
        <f t="shared" si="100"/>
        <v>III.Przepływy pieniężne netto z działalności finansowej</v>
      </c>
      <c r="B425" s="217">
        <f>B416-B421</f>
        <v>0</v>
      </c>
      <c r="C425" s="217">
        <f t="shared" ref="C425:P425" si="107">C416-C421</f>
        <v>0</v>
      </c>
      <c r="D425" s="217">
        <f t="shared" si="107"/>
        <v>0</v>
      </c>
      <c r="E425" s="217">
        <f t="shared" si="107"/>
        <v>0</v>
      </c>
      <c r="F425" s="217">
        <f t="shared" si="107"/>
        <v>0</v>
      </c>
      <c r="G425" s="217">
        <f t="shared" si="107"/>
        <v>0</v>
      </c>
      <c r="H425" s="217">
        <f t="shared" si="107"/>
        <v>0</v>
      </c>
      <c r="I425" s="217">
        <f t="shared" si="107"/>
        <v>0</v>
      </c>
      <c r="J425" s="217">
        <f t="shared" si="107"/>
        <v>0</v>
      </c>
      <c r="K425" s="217">
        <f t="shared" si="107"/>
        <v>0</v>
      </c>
      <c r="L425" s="217">
        <f t="shared" si="107"/>
        <v>0</v>
      </c>
      <c r="M425" s="217">
        <f t="shared" si="107"/>
        <v>0</v>
      </c>
      <c r="N425" s="217">
        <f t="shared" si="107"/>
        <v>0</v>
      </c>
      <c r="O425" s="217">
        <f t="shared" si="107"/>
        <v>0</v>
      </c>
      <c r="P425" s="217">
        <f t="shared" si="107"/>
        <v>0</v>
      </c>
      <c r="Q425" s="127"/>
      <c r="R425" s="4"/>
      <c r="S425" s="4"/>
      <c r="T425" s="4"/>
      <c r="BT425" s="5"/>
      <c r="BU425" s="5"/>
      <c r="BV425" s="5"/>
      <c r="BW425" s="5"/>
    </row>
    <row r="426" spans="1:75">
      <c r="A426" s="112" t="str">
        <f t="shared" si="100"/>
        <v>D.Przepływy pieniężne netto razem</v>
      </c>
      <c r="B426" s="216">
        <f>B410+B414+B425</f>
        <v>0</v>
      </c>
      <c r="C426" s="216">
        <f t="shared" ref="C426:P426" si="108">C410+C414+C425</f>
        <v>0</v>
      </c>
      <c r="D426" s="216">
        <f t="shared" si="108"/>
        <v>0</v>
      </c>
      <c r="E426" s="216">
        <f t="shared" si="108"/>
        <v>0</v>
      </c>
      <c r="F426" s="216">
        <f t="shared" si="108"/>
        <v>0</v>
      </c>
      <c r="G426" s="216">
        <f t="shared" si="108"/>
        <v>0</v>
      </c>
      <c r="H426" s="216">
        <f t="shared" si="108"/>
        <v>0</v>
      </c>
      <c r="I426" s="216">
        <f t="shared" si="108"/>
        <v>0</v>
      </c>
      <c r="J426" s="216">
        <f t="shared" si="108"/>
        <v>0</v>
      </c>
      <c r="K426" s="216">
        <f t="shared" si="108"/>
        <v>0</v>
      </c>
      <c r="L426" s="216">
        <f t="shared" si="108"/>
        <v>0</v>
      </c>
      <c r="M426" s="216">
        <f t="shared" si="108"/>
        <v>0</v>
      </c>
      <c r="N426" s="216">
        <f t="shared" si="108"/>
        <v>0</v>
      </c>
      <c r="O426" s="216">
        <f t="shared" si="108"/>
        <v>0</v>
      </c>
      <c r="P426" s="216">
        <f t="shared" si="108"/>
        <v>0</v>
      </c>
      <c r="Q426" s="127"/>
      <c r="R426" s="4"/>
      <c r="S426" s="4"/>
      <c r="T426" s="4"/>
      <c r="BT426" s="5"/>
      <c r="BU426" s="5"/>
      <c r="BV426" s="5"/>
      <c r="BW426" s="5"/>
    </row>
    <row r="427" spans="1:75" s="114" customFormat="1">
      <c r="A427" s="143" t="str">
        <f t="shared" si="100"/>
        <v xml:space="preserve">E.Środki pieniężne na początek okresu </v>
      </c>
      <c r="B427" s="216">
        <v>0</v>
      </c>
      <c r="C427" s="218">
        <f>B428</f>
        <v>0</v>
      </c>
      <c r="D427" s="218">
        <f t="shared" ref="D427:P427" si="109">C428</f>
        <v>0</v>
      </c>
      <c r="E427" s="218">
        <f t="shared" si="109"/>
        <v>0</v>
      </c>
      <c r="F427" s="218">
        <f t="shared" si="109"/>
        <v>0</v>
      </c>
      <c r="G427" s="218">
        <f t="shared" si="109"/>
        <v>0</v>
      </c>
      <c r="H427" s="218">
        <f t="shared" si="109"/>
        <v>0</v>
      </c>
      <c r="I427" s="218">
        <f t="shared" si="109"/>
        <v>0</v>
      </c>
      <c r="J427" s="218">
        <f t="shared" si="109"/>
        <v>0</v>
      </c>
      <c r="K427" s="218">
        <f t="shared" si="109"/>
        <v>0</v>
      </c>
      <c r="L427" s="218">
        <f t="shared" si="109"/>
        <v>0</v>
      </c>
      <c r="M427" s="218">
        <f t="shared" si="109"/>
        <v>0</v>
      </c>
      <c r="N427" s="218">
        <f>M428</f>
        <v>0</v>
      </c>
      <c r="O427" s="218">
        <f t="shared" si="109"/>
        <v>0</v>
      </c>
      <c r="P427" s="218">
        <f t="shared" si="109"/>
        <v>0</v>
      </c>
      <c r="Q427" s="127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</row>
    <row r="428" spans="1:75" s="114" customFormat="1">
      <c r="A428" s="143" t="str">
        <f t="shared" si="100"/>
        <v>F.Środki pieniężne na koniec okresu</v>
      </c>
      <c r="B428" s="216">
        <f>B427+B426</f>
        <v>0</v>
      </c>
      <c r="C428" s="216">
        <f t="shared" ref="C428:P428" si="110">C427+C426</f>
        <v>0</v>
      </c>
      <c r="D428" s="216">
        <f t="shared" si="110"/>
        <v>0</v>
      </c>
      <c r="E428" s="216">
        <f t="shared" si="110"/>
        <v>0</v>
      </c>
      <c r="F428" s="216">
        <f t="shared" si="110"/>
        <v>0</v>
      </c>
      <c r="G428" s="216">
        <f t="shared" si="110"/>
        <v>0</v>
      </c>
      <c r="H428" s="216">
        <f t="shared" si="110"/>
        <v>0</v>
      </c>
      <c r="I428" s="216">
        <f t="shared" si="110"/>
        <v>0</v>
      </c>
      <c r="J428" s="216">
        <f t="shared" si="110"/>
        <v>0</v>
      </c>
      <c r="K428" s="216">
        <f t="shared" si="110"/>
        <v>0</v>
      </c>
      <c r="L428" s="216">
        <f t="shared" si="110"/>
        <v>0</v>
      </c>
      <c r="M428" s="216">
        <f t="shared" si="110"/>
        <v>0</v>
      </c>
      <c r="N428" s="216">
        <f t="shared" si="110"/>
        <v>0</v>
      </c>
      <c r="O428" s="216">
        <f t="shared" si="110"/>
        <v>0</v>
      </c>
      <c r="P428" s="216">
        <f t="shared" si="110"/>
        <v>0</v>
      </c>
      <c r="Q428" s="127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</row>
    <row r="429" spans="1: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127"/>
    </row>
    <row r="430" spans="1: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127"/>
    </row>
    <row r="431" spans="1:75" s="4" customFormat="1" ht="25.5" customHeight="1">
      <c r="A431" s="459" t="s">
        <v>275</v>
      </c>
      <c r="B431" s="459"/>
      <c r="C431" s="459"/>
      <c r="D431" s="459"/>
      <c r="E431" s="459"/>
      <c r="F431" s="459"/>
      <c r="G431" s="459"/>
      <c r="H431" s="459"/>
      <c r="I431" s="459"/>
      <c r="J431" s="459"/>
      <c r="K431" s="459"/>
      <c r="L431" s="459"/>
      <c r="M431" s="459"/>
      <c r="N431" s="459"/>
      <c r="O431" s="459"/>
      <c r="P431" s="459"/>
      <c r="Q431" s="459"/>
      <c r="R431" s="459"/>
      <c r="S431" s="459"/>
      <c r="T431" s="459"/>
      <c r="U431" s="459"/>
    </row>
    <row r="432" spans="1:75" ht="15.75">
      <c r="A432" s="115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115"/>
    </row>
    <row r="433" spans="1:75" s="1" customFormat="1" ht="15" customHeight="1">
      <c r="A433" s="308" t="s">
        <v>12</v>
      </c>
      <c r="B433" s="74" t="str">
        <f t="shared" ref="B433:P433" si="111">B324</f>
        <v>n</v>
      </c>
      <c r="C433" s="74" t="str">
        <f t="shared" si="111"/>
        <v>n+1</v>
      </c>
      <c r="D433" s="74" t="str">
        <f t="shared" si="111"/>
        <v>n+2</v>
      </c>
      <c r="E433" s="74" t="str">
        <f t="shared" si="111"/>
        <v>n+3</v>
      </c>
      <c r="F433" s="74" t="str">
        <f t="shared" si="111"/>
        <v>n+4</v>
      </c>
      <c r="G433" s="74" t="str">
        <f t="shared" si="111"/>
        <v>n+5</v>
      </c>
      <c r="H433" s="74" t="str">
        <f t="shared" si="111"/>
        <v>n+6</v>
      </c>
      <c r="I433" s="74" t="str">
        <f t="shared" si="111"/>
        <v>n+7</v>
      </c>
      <c r="J433" s="74" t="str">
        <f t="shared" si="111"/>
        <v>n+8</v>
      </c>
      <c r="K433" s="74" t="str">
        <f t="shared" si="111"/>
        <v>n+9</v>
      </c>
      <c r="L433" s="74" t="str">
        <f t="shared" si="111"/>
        <v>n+10</v>
      </c>
      <c r="M433" s="74" t="str">
        <f t="shared" si="111"/>
        <v>n+11</v>
      </c>
      <c r="N433" s="74" t="str">
        <f t="shared" si="111"/>
        <v>n+12</v>
      </c>
      <c r="O433" s="74" t="str">
        <f t="shared" si="111"/>
        <v>n+13</v>
      </c>
      <c r="P433" s="74" t="str">
        <f t="shared" si="111"/>
        <v>n+14</v>
      </c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</row>
    <row r="434" spans="1:75" s="118" customFormat="1">
      <c r="A434" s="219" t="s">
        <v>55</v>
      </c>
      <c r="B434" s="214">
        <f t="shared" ref="B434:P434" si="112">B295</f>
        <v>0</v>
      </c>
      <c r="C434" s="214">
        <f t="shared" si="112"/>
        <v>0</v>
      </c>
      <c r="D434" s="214">
        <f t="shared" si="112"/>
        <v>0</v>
      </c>
      <c r="E434" s="214">
        <f t="shared" si="112"/>
        <v>0</v>
      </c>
      <c r="F434" s="214">
        <f t="shared" si="112"/>
        <v>0</v>
      </c>
      <c r="G434" s="214">
        <f t="shared" si="112"/>
        <v>0</v>
      </c>
      <c r="H434" s="214">
        <f t="shared" si="112"/>
        <v>0</v>
      </c>
      <c r="I434" s="214">
        <f t="shared" si="112"/>
        <v>0</v>
      </c>
      <c r="J434" s="214">
        <f t="shared" si="112"/>
        <v>0</v>
      </c>
      <c r="K434" s="214">
        <f t="shared" si="112"/>
        <v>0</v>
      </c>
      <c r="L434" s="214">
        <f t="shared" si="112"/>
        <v>0</v>
      </c>
      <c r="M434" s="214">
        <f t="shared" si="112"/>
        <v>0</v>
      </c>
      <c r="N434" s="214">
        <f t="shared" si="112"/>
        <v>0</v>
      </c>
      <c r="O434" s="214">
        <f t="shared" si="112"/>
        <v>0</v>
      </c>
      <c r="P434" s="214">
        <f t="shared" si="112"/>
        <v>0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</row>
    <row r="435" spans="1:75" s="118" customFormat="1">
      <c r="A435" s="219" t="s">
        <v>56</v>
      </c>
      <c r="B435" s="214">
        <f t="shared" ref="B435:P435" si="113">ROUND(B299-B300,2)</f>
        <v>0</v>
      </c>
      <c r="C435" s="214">
        <f t="shared" si="113"/>
        <v>0</v>
      </c>
      <c r="D435" s="214">
        <f t="shared" si="113"/>
        <v>0</v>
      </c>
      <c r="E435" s="214">
        <f t="shared" si="113"/>
        <v>0</v>
      </c>
      <c r="F435" s="214">
        <f t="shared" si="113"/>
        <v>0</v>
      </c>
      <c r="G435" s="214">
        <f t="shared" si="113"/>
        <v>0</v>
      </c>
      <c r="H435" s="214">
        <f t="shared" si="113"/>
        <v>0</v>
      </c>
      <c r="I435" s="214">
        <f t="shared" si="113"/>
        <v>0</v>
      </c>
      <c r="J435" s="214">
        <f t="shared" si="113"/>
        <v>0</v>
      </c>
      <c r="K435" s="214">
        <f t="shared" si="113"/>
        <v>0</v>
      </c>
      <c r="L435" s="214">
        <f t="shared" si="113"/>
        <v>0</v>
      </c>
      <c r="M435" s="214">
        <f t="shared" si="113"/>
        <v>0</v>
      </c>
      <c r="N435" s="214">
        <f t="shared" si="113"/>
        <v>0</v>
      </c>
      <c r="O435" s="214">
        <f t="shared" si="113"/>
        <v>0</v>
      </c>
      <c r="P435" s="214">
        <f t="shared" si="113"/>
        <v>0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</row>
    <row r="436" spans="1:75" s="57" customFormat="1">
      <c r="A436" s="116" t="s">
        <v>137</v>
      </c>
      <c r="B436" s="198"/>
      <c r="C436" s="198"/>
      <c r="D436" s="198"/>
      <c r="E436" s="198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</row>
    <row r="437" spans="1:75">
      <c r="A437" s="37" t="s">
        <v>54</v>
      </c>
      <c r="B437" s="198"/>
      <c r="C437" s="198"/>
      <c r="D437" s="198"/>
      <c r="E437" s="198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4"/>
      <c r="R437" s="4"/>
      <c r="S437" s="4"/>
      <c r="T437" s="4"/>
      <c r="BT437" s="5"/>
      <c r="BU437" s="5"/>
      <c r="BV437" s="5"/>
      <c r="BW437" s="5"/>
    </row>
    <row r="438" spans="1:75" s="4" customFormat="1">
      <c r="A438" s="117" t="s">
        <v>138</v>
      </c>
      <c r="B438" s="198"/>
      <c r="C438" s="198"/>
      <c r="D438" s="198"/>
      <c r="E438" s="198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</row>
    <row r="439" spans="1:75">
      <c r="A439" s="37" t="s">
        <v>53</v>
      </c>
      <c r="B439" s="198"/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4"/>
      <c r="R439" s="4"/>
      <c r="S439" s="4"/>
      <c r="T439" s="4"/>
      <c r="BT439" s="5"/>
      <c r="BU439" s="5"/>
      <c r="BV439" s="5"/>
      <c r="BW439" s="5"/>
    </row>
    <row r="440" spans="1:75" s="4" customFormat="1">
      <c r="A440" s="117" t="s">
        <v>139</v>
      </c>
      <c r="B440" s="198"/>
      <c r="C440" s="198"/>
      <c r="D440" s="198"/>
      <c r="E440" s="198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</row>
    <row r="441" spans="1:75">
      <c r="A441" s="37" t="s">
        <v>140</v>
      </c>
      <c r="B441" s="198"/>
      <c r="C441" s="198"/>
      <c r="D441" s="198"/>
      <c r="E441" s="198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4"/>
      <c r="R441" s="4"/>
      <c r="S441" s="4"/>
      <c r="T441" s="4"/>
      <c r="BT441" s="5"/>
      <c r="BU441" s="5"/>
      <c r="BV441" s="5"/>
      <c r="BW441" s="5"/>
    </row>
    <row r="442" spans="1:75" s="119" customFormat="1">
      <c r="A442" s="220" t="s">
        <v>141</v>
      </c>
      <c r="B442" s="215">
        <f>ROUND(B436+B438-B440,2)</f>
        <v>0</v>
      </c>
      <c r="C442" s="215">
        <f t="shared" ref="C442:P442" si="114">ROUND(C436+C438-C440,2)</f>
        <v>0</v>
      </c>
      <c r="D442" s="215">
        <f t="shared" si="114"/>
        <v>0</v>
      </c>
      <c r="E442" s="215">
        <f t="shared" si="114"/>
        <v>0</v>
      </c>
      <c r="F442" s="215">
        <f t="shared" si="114"/>
        <v>0</v>
      </c>
      <c r="G442" s="215">
        <f t="shared" si="114"/>
        <v>0</v>
      </c>
      <c r="H442" s="215">
        <f t="shared" si="114"/>
        <v>0</v>
      </c>
      <c r="I442" s="215">
        <f t="shared" si="114"/>
        <v>0</v>
      </c>
      <c r="J442" s="215">
        <f t="shared" si="114"/>
        <v>0</v>
      </c>
      <c r="K442" s="215">
        <f t="shared" si="114"/>
        <v>0</v>
      </c>
      <c r="L442" s="215">
        <f t="shared" si="114"/>
        <v>0</v>
      </c>
      <c r="M442" s="215">
        <f t="shared" si="114"/>
        <v>0</v>
      </c>
      <c r="N442" s="215">
        <f t="shared" si="114"/>
        <v>0</v>
      </c>
      <c r="O442" s="215">
        <f t="shared" si="114"/>
        <v>0</v>
      </c>
      <c r="P442" s="215">
        <f t="shared" si="114"/>
        <v>0</v>
      </c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  <c r="AR442" s="129"/>
      <c r="AS442" s="129"/>
      <c r="AT442" s="129"/>
      <c r="AU442" s="129"/>
      <c r="AV442" s="129"/>
      <c r="AW442" s="129"/>
      <c r="AX442" s="129"/>
      <c r="AY442" s="129"/>
      <c r="AZ442" s="129"/>
      <c r="BA442" s="129"/>
      <c r="BB442" s="129"/>
      <c r="BC442" s="129"/>
      <c r="BD442" s="129"/>
      <c r="BE442" s="129"/>
      <c r="BF442" s="129"/>
      <c r="BG442" s="129"/>
      <c r="BH442" s="129"/>
      <c r="BI442" s="129"/>
      <c r="BJ442" s="129"/>
      <c r="BK442" s="129"/>
      <c r="BL442" s="129"/>
      <c r="BM442" s="129"/>
      <c r="BN442" s="129"/>
      <c r="BO442" s="129"/>
      <c r="BP442" s="129"/>
      <c r="BQ442" s="129"/>
      <c r="BR442" s="129"/>
      <c r="BS442" s="129"/>
    </row>
    <row r="443" spans="1:75" s="118" customFormat="1">
      <c r="A443" s="219" t="s">
        <v>142</v>
      </c>
      <c r="B443" s="214">
        <f>B442</f>
        <v>0</v>
      </c>
      <c r="C443" s="214">
        <f>C442-B442</f>
        <v>0</v>
      </c>
      <c r="D443" s="214">
        <f>D442-C442</f>
        <v>0</v>
      </c>
      <c r="E443" s="214">
        <f t="shared" ref="E443:P443" si="115">E442-D442</f>
        <v>0</v>
      </c>
      <c r="F443" s="214">
        <f t="shared" si="115"/>
        <v>0</v>
      </c>
      <c r="G443" s="214">
        <f t="shared" si="115"/>
        <v>0</v>
      </c>
      <c r="H443" s="214">
        <f t="shared" si="115"/>
        <v>0</v>
      </c>
      <c r="I443" s="214">
        <f t="shared" si="115"/>
        <v>0</v>
      </c>
      <c r="J443" s="214">
        <f t="shared" si="115"/>
        <v>0</v>
      </c>
      <c r="K443" s="214">
        <f t="shared" si="115"/>
        <v>0</v>
      </c>
      <c r="L443" s="214">
        <f t="shared" si="115"/>
        <v>0</v>
      </c>
      <c r="M443" s="214">
        <f t="shared" si="115"/>
        <v>0</v>
      </c>
      <c r="N443" s="214">
        <f>N442-M442</f>
        <v>0</v>
      </c>
      <c r="O443" s="214">
        <f t="shared" si="115"/>
        <v>0</v>
      </c>
      <c r="P443" s="214">
        <f t="shared" si="115"/>
        <v>0</v>
      </c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</row>
    <row r="444" spans="1: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127"/>
    </row>
    <row r="445" spans="1: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127"/>
    </row>
    <row r="446" spans="1:75" ht="25.5" customHeight="1">
      <c r="A446" s="293" t="s">
        <v>237</v>
      </c>
      <c r="B446" s="71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</row>
    <row r="447" spans="1:75" ht="15">
      <c r="A447" s="70"/>
      <c r="B447" s="71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</row>
    <row r="448" spans="1:75" s="1" customFormat="1" ht="15" customHeight="1">
      <c r="A448" s="308" t="s">
        <v>12</v>
      </c>
      <c r="B448" s="74" t="str">
        <f t="shared" ref="B448:M448" si="116">B433</f>
        <v>n</v>
      </c>
      <c r="C448" s="74" t="str">
        <f t="shared" si="116"/>
        <v>n+1</v>
      </c>
      <c r="D448" s="74" t="str">
        <f t="shared" si="116"/>
        <v>n+2</v>
      </c>
      <c r="E448" s="74" t="str">
        <f t="shared" si="116"/>
        <v>n+3</v>
      </c>
      <c r="F448" s="74" t="str">
        <f t="shared" si="116"/>
        <v>n+4</v>
      </c>
      <c r="G448" s="74" t="str">
        <f t="shared" si="116"/>
        <v>n+5</v>
      </c>
      <c r="H448" s="74" t="str">
        <f t="shared" si="116"/>
        <v>n+6</v>
      </c>
      <c r="I448" s="74" t="str">
        <f t="shared" si="116"/>
        <v>n+7</v>
      </c>
      <c r="J448" s="74" t="str">
        <f t="shared" si="116"/>
        <v>n+8</v>
      </c>
      <c r="K448" s="74" t="str">
        <f t="shared" si="116"/>
        <v>n+9</v>
      </c>
      <c r="L448" s="74" t="str">
        <f t="shared" si="116"/>
        <v>n+10</v>
      </c>
      <c r="M448" s="74" t="str">
        <f t="shared" si="116"/>
        <v>n+11</v>
      </c>
      <c r="N448" s="74" t="str">
        <f>N433</f>
        <v>n+12</v>
      </c>
      <c r="O448" s="74" t="str">
        <f>O433</f>
        <v>n+13</v>
      </c>
      <c r="P448" s="74" t="str">
        <f>P433</f>
        <v>n+14</v>
      </c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</row>
    <row r="449" spans="1:75">
      <c r="A449" s="41" t="s">
        <v>143</v>
      </c>
      <c r="B449" s="221">
        <f t="shared" ref="B449:P449" si="117">B228</f>
        <v>0</v>
      </c>
      <c r="C449" s="221">
        <f t="shared" si="117"/>
        <v>0</v>
      </c>
      <c r="D449" s="221">
        <f t="shared" si="117"/>
        <v>0</v>
      </c>
      <c r="E449" s="221">
        <f t="shared" si="117"/>
        <v>0</v>
      </c>
      <c r="F449" s="221">
        <f t="shared" si="117"/>
        <v>0</v>
      </c>
      <c r="G449" s="221">
        <f t="shared" si="117"/>
        <v>0</v>
      </c>
      <c r="H449" s="221">
        <f t="shared" si="117"/>
        <v>0</v>
      </c>
      <c r="I449" s="221">
        <f t="shared" si="117"/>
        <v>0</v>
      </c>
      <c r="J449" s="221">
        <f t="shared" si="117"/>
        <v>0</v>
      </c>
      <c r="K449" s="221">
        <f t="shared" si="117"/>
        <v>0</v>
      </c>
      <c r="L449" s="221">
        <f t="shared" si="117"/>
        <v>0</v>
      </c>
      <c r="M449" s="221">
        <f t="shared" si="117"/>
        <v>0</v>
      </c>
      <c r="N449" s="221">
        <f t="shared" si="117"/>
        <v>0</v>
      </c>
      <c r="O449" s="221">
        <f t="shared" si="117"/>
        <v>0</v>
      </c>
      <c r="P449" s="221">
        <f t="shared" si="117"/>
        <v>0</v>
      </c>
      <c r="Q449" s="4"/>
      <c r="R449" s="4"/>
      <c r="S449" s="4"/>
      <c r="T449" s="4"/>
      <c r="BT449" s="5"/>
      <c r="BU449" s="5"/>
      <c r="BV449" s="5"/>
      <c r="BW449" s="5"/>
    </row>
    <row r="450" spans="1:75">
      <c r="A450" s="144" t="s">
        <v>33</v>
      </c>
      <c r="B450" s="221">
        <f t="shared" ref="B450:P450" si="118">B70</f>
        <v>0</v>
      </c>
      <c r="C450" s="221">
        <f t="shared" si="118"/>
        <v>0</v>
      </c>
      <c r="D450" s="221">
        <f t="shared" si="118"/>
        <v>0</v>
      </c>
      <c r="E450" s="221">
        <f t="shared" si="118"/>
        <v>0</v>
      </c>
      <c r="F450" s="221">
        <f t="shared" si="118"/>
        <v>0</v>
      </c>
      <c r="G450" s="221">
        <f t="shared" si="118"/>
        <v>0</v>
      </c>
      <c r="H450" s="221">
        <f t="shared" si="118"/>
        <v>0</v>
      </c>
      <c r="I450" s="221">
        <f t="shared" si="118"/>
        <v>0</v>
      </c>
      <c r="J450" s="221">
        <f t="shared" si="118"/>
        <v>0</v>
      </c>
      <c r="K450" s="221">
        <f t="shared" si="118"/>
        <v>0</v>
      </c>
      <c r="L450" s="221">
        <f t="shared" si="118"/>
        <v>0</v>
      </c>
      <c r="M450" s="221">
        <f t="shared" si="118"/>
        <v>0</v>
      </c>
      <c r="N450" s="221">
        <f t="shared" si="118"/>
        <v>0</v>
      </c>
      <c r="O450" s="221">
        <f t="shared" si="118"/>
        <v>0</v>
      </c>
      <c r="P450" s="221">
        <f t="shared" si="118"/>
        <v>0</v>
      </c>
      <c r="Q450" s="4"/>
      <c r="R450" s="4"/>
      <c r="S450" s="4"/>
      <c r="T450" s="4"/>
      <c r="BT450" s="5"/>
      <c r="BU450" s="5"/>
      <c r="BV450" s="5"/>
      <c r="BW450" s="5"/>
    </row>
    <row r="451" spans="1:75">
      <c r="A451" s="144" t="s">
        <v>144</v>
      </c>
      <c r="B451" s="221">
        <f>IF(B443&gt;0,-B443,0)</f>
        <v>0</v>
      </c>
      <c r="C451" s="221">
        <f t="shared" ref="C451:M451" si="119">IF(C443&gt;0,-C443,0)</f>
        <v>0</v>
      </c>
      <c r="D451" s="221">
        <f t="shared" si="119"/>
        <v>0</v>
      </c>
      <c r="E451" s="221">
        <f t="shared" si="119"/>
        <v>0</v>
      </c>
      <c r="F451" s="221">
        <f t="shared" si="119"/>
        <v>0</v>
      </c>
      <c r="G451" s="221">
        <f t="shared" si="119"/>
        <v>0</v>
      </c>
      <c r="H451" s="221">
        <f t="shared" si="119"/>
        <v>0</v>
      </c>
      <c r="I451" s="221">
        <f t="shared" si="119"/>
        <v>0</v>
      </c>
      <c r="J451" s="221">
        <f t="shared" si="119"/>
        <v>0</v>
      </c>
      <c r="K451" s="221">
        <f t="shared" si="119"/>
        <v>0</v>
      </c>
      <c r="L451" s="221">
        <f t="shared" si="119"/>
        <v>0</v>
      </c>
      <c r="M451" s="221">
        <f t="shared" si="119"/>
        <v>0</v>
      </c>
      <c r="N451" s="221">
        <f>IF(N443&gt;0,-N443,0)</f>
        <v>0</v>
      </c>
      <c r="O451" s="221">
        <f>IF(O443&gt;0,-O443,0)</f>
        <v>0</v>
      </c>
      <c r="P451" s="221">
        <f>IF(P443&gt;0,-P443,0)</f>
        <v>0</v>
      </c>
      <c r="Q451" s="4"/>
      <c r="R451" s="4"/>
      <c r="S451" s="4"/>
      <c r="T451" s="4"/>
      <c r="BT451" s="5"/>
      <c r="BU451" s="5"/>
      <c r="BV451" s="5"/>
      <c r="BW451" s="5"/>
    </row>
    <row r="452" spans="1:75">
      <c r="A452" s="50" t="s">
        <v>57</v>
      </c>
      <c r="B452" s="222">
        <f>SUM(B449:B451)</f>
        <v>0</v>
      </c>
      <c r="C452" s="222">
        <f t="shared" ref="C452:P452" si="120">SUM(C449:C451)</f>
        <v>0</v>
      </c>
      <c r="D452" s="222">
        <f t="shared" si="120"/>
        <v>0</v>
      </c>
      <c r="E452" s="222">
        <f>SUM(E449:E451)</f>
        <v>0</v>
      </c>
      <c r="F452" s="222">
        <f t="shared" si="120"/>
        <v>0</v>
      </c>
      <c r="G452" s="222">
        <f t="shared" si="120"/>
        <v>0</v>
      </c>
      <c r="H452" s="222">
        <f t="shared" si="120"/>
        <v>0</v>
      </c>
      <c r="I452" s="222">
        <f t="shared" si="120"/>
        <v>0</v>
      </c>
      <c r="J452" s="222">
        <f t="shared" si="120"/>
        <v>0</v>
      </c>
      <c r="K452" s="222">
        <f t="shared" si="120"/>
        <v>0</v>
      </c>
      <c r="L452" s="222">
        <f t="shared" si="120"/>
        <v>0</v>
      </c>
      <c r="M452" s="222">
        <f t="shared" si="120"/>
        <v>0</v>
      </c>
      <c r="N452" s="222">
        <f t="shared" si="120"/>
        <v>0</v>
      </c>
      <c r="O452" s="222">
        <f t="shared" si="120"/>
        <v>0</v>
      </c>
      <c r="P452" s="222">
        <f t="shared" si="120"/>
        <v>0</v>
      </c>
      <c r="Q452" s="4"/>
      <c r="R452" s="4"/>
      <c r="S452" s="4"/>
      <c r="T452" s="4"/>
      <c r="BT452" s="5"/>
      <c r="BU452" s="5"/>
      <c r="BV452" s="5"/>
      <c r="BW452" s="5"/>
    </row>
    <row r="453" spans="1:75">
      <c r="A453" s="144" t="s">
        <v>145</v>
      </c>
      <c r="B453" s="221">
        <f>C76+C82</f>
        <v>0</v>
      </c>
      <c r="C453" s="221">
        <f>D76+D82</f>
        <v>0</v>
      </c>
      <c r="D453" s="221">
        <f>E76+E82</f>
        <v>0</v>
      </c>
      <c r="E453" s="221">
        <f>F76+F82</f>
        <v>0</v>
      </c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4"/>
      <c r="R453" s="4"/>
      <c r="S453" s="4"/>
      <c r="T453" s="4"/>
      <c r="BT453" s="5"/>
      <c r="BU453" s="5"/>
      <c r="BV453" s="5"/>
      <c r="BW453" s="5"/>
    </row>
    <row r="454" spans="1:75">
      <c r="A454" s="41" t="s">
        <v>146</v>
      </c>
      <c r="B454" s="221">
        <f t="shared" ref="B454:P454" si="121">B125</f>
        <v>0</v>
      </c>
      <c r="C454" s="221">
        <f t="shared" si="121"/>
        <v>0</v>
      </c>
      <c r="D454" s="221">
        <f t="shared" si="121"/>
        <v>0</v>
      </c>
      <c r="E454" s="221">
        <f t="shared" si="121"/>
        <v>0</v>
      </c>
      <c r="F454" s="221">
        <f t="shared" si="121"/>
        <v>0</v>
      </c>
      <c r="G454" s="221">
        <f t="shared" si="121"/>
        <v>0</v>
      </c>
      <c r="H454" s="221">
        <f t="shared" si="121"/>
        <v>0</v>
      </c>
      <c r="I454" s="221">
        <f t="shared" si="121"/>
        <v>0</v>
      </c>
      <c r="J454" s="221">
        <f t="shared" si="121"/>
        <v>0</v>
      </c>
      <c r="K454" s="221">
        <f t="shared" si="121"/>
        <v>0</v>
      </c>
      <c r="L454" s="221">
        <f t="shared" si="121"/>
        <v>0</v>
      </c>
      <c r="M454" s="221">
        <f t="shared" si="121"/>
        <v>0</v>
      </c>
      <c r="N454" s="221">
        <f t="shared" si="121"/>
        <v>0</v>
      </c>
      <c r="O454" s="221">
        <f t="shared" si="121"/>
        <v>0</v>
      </c>
      <c r="P454" s="221">
        <f t="shared" si="121"/>
        <v>0</v>
      </c>
      <c r="Q454" s="4"/>
      <c r="R454" s="4"/>
      <c r="S454" s="4"/>
      <c r="T454" s="4"/>
      <c r="BT454" s="5"/>
      <c r="BU454" s="5"/>
      <c r="BV454" s="5"/>
      <c r="BW454" s="5"/>
    </row>
    <row r="455" spans="1:75">
      <c r="A455" s="41" t="s">
        <v>176</v>
      </c>
      <c r="B455" s="221">
        <f t="shared" ref="B455:P455" si="122">B69</f>
        <v>0</v>
      </c>
      <c r="C455" s="221">
        <f t="shared" si="122"/>
        <v>0</v>
      </c>
      <c r="D455" s="221">
        <f t="shared" si="122"/>
        <v>0</v>
      </c>
      <c r="E455" s="221">
        <f t="shared" si="122"/>
        <v>0</v>
      </c>
      <c r="F455" s="221">
        <f t="shared" si="122"/>
        <v>0</v>
      </c>
      <c r="G455" s="221">
        <f t="shared" si="122"/>
        <v>0</v>
      </c>
      <c r="H455" s="221">
        <f t="shared" si="122"/>
        <v>0</v>
      </c>
      <c r="I455" s="221">
        <f t="shared" si="122"/>
        <v>0</v>
      </c>
      <c r="J455" s="221">
        <f t="shared" si="122"/>
        <v>0</v>
      </c>
      <c r="K455" s="221">
        <f t="shared" si="122"/>
        <v>0</v>
      </c>
      <c r="L455" s="221">
        <f t="shared" si="122"/>
        <v>0</v>
      </c>
      <c r="M455" s="221">
        <f t="shared" si="122"/>
        <v>0</v>
      </c>
      <c r="N455" s="221">
        <f t="shared" si="122"/>
        <v>0</v>
      </c>
      <c r="O455" s="221">
        <f t="shared" si="122"/>
        <v>0</v>
      </c>
      <c r="P455" s="221">
        <f t="shared" si="122"/>
        <v>0</v>
      </c>
      <c r="Q455" s="4"/>
      <c r="R455" s="4"/>
      <c r="S455" s="4"/>
      <c r="T455" s="4"/>
      <c r="BT455" s="5"/>
      <c r="BU455" s="5"/>
      <c r="BV455" s="5"/>
      <c r="BW455" s="5"/>
    </row>
    <row r="456" spans="1:75">
      <c r="A456" s="144" t="s">
        <v>147</v>
      </c>
      <c r="B456" s="221">
        <f>IF(B443&lt;0,B443,0)</f>
        <v>0</v>
      </c>
      <c r="C456" s="221">
        <f t="shared" ref="C456:M456" si="123">IF(C443&lt;0,C443,0)</f>
        <v>0</v>
      </c>
      <c r="D456" s="221">
        <f t="shared" si="123"/>
        <v>0</v>
      </c>
      <c r="E456" s="221">
        <f t="shared" si="123"/>
        <v>0</v>
      </c>
      <c r="F456" s="221">
        <f t="shared" si="123"/>
        <v>0</v>
      </c>
      <c r="G456" s="221">
        <f t="shared" si="123"/>
        <v>0</v>
      </c>
      <c r="H456" s="221">
        <f t="shared" si="123"/>
        <v>0</v>
      </c>
      <c r="I456" s="221">
        <f t="shared" si="123"/>
        <v>0</v>
      </c>
      <c r="J456" s="221">
        <f t="shared" si="123"/>
        <v>0</v>
      </c>
      <c r="K456" s="221">
        <f t="shared" si="123"/>
        <v>0</v>
      </c>
      <c r="L456" s="221">
        <f t="shared" si="123"/>
        <v>0</v>
      </c>
      <c r="M456" s="221">
        <f t="shared" si="123"/>
        <v>0</v>
      </c>
      <c r="N456" s="221">
        <f>IF(N443&lt;0,N443,0)</f>
        <v>0</v>
      </c>
      <c r="O456" s="221">
        <f>IF(O443&lt;0,O443,0)</f>
        <v>0</v>
      </c>
      <c r="P456" s="221">
        <f>IF(P443&lt;0,P443,0)</f>
        <v>0</v>
      </c>
      <c r="Q456" s="4"/>
      <c r="R456" s="4"/>
      <c r="S456" s="4"/>
      <c r="T456" s="4"/>
      <c r="BT456" s="5"/>
      <c r="BU456" s="5"/>
      <c r="BV456" s="5"/>
      <c r="BW456" s="5"/>
    </row>
    <row r="457" spans="1:75">
      <c r="A457" s="50" t="s">
        <v>62</v>
      </c>
      <c r="B457" s="222">
        <f>SUM(B453:B456)</f>
        <v>0</v>
      </c>
      <c r="C457" s="222">
        <f t="shared" ref="C457:P457" si="124">SUM(C453:C456)</f>
        <v>0</v>
      </c>
      <c r="D457" s="222">
        <f t="shared" si="124"/>
        <v>0</v>
      </c>
      <c r="E457" s="222">
        <f>SUM(E453:E456)</f>
        <v>0</v>
      </c>
      <c r="F457" s="222">
        <f t="shared" si="124"/>
        <v>0</v>
      </c>
      <c r="G457" s="222">
        <f t="shared" si="124"/>
        <v>0</v>
      </c>
      <c r="H457" s="222">
        <f t="shared" si="124"/>
        <v>0</v>
      </c>
      <c r="I457" s="222">
        <f t="shared" si="124"/>
        <v>0</v>
      </c>
      <c r="J457" s="222">
        <f t="shared" si="124"/>
        <v>0</v>
      </c>
      <c r="K457" s="222">
        <f t="shared" si="124"/>
        <v>0</v>
      </c>
      <c r="L457" s="222">
        <f t="shared" si="124"/>
        <v>0</v>
      </c>
      <c r="M457" s="222">
        <f t="shared" si="124"/>
        <v>0</v>
      </c>
      <c r="N457" s="222">
        <f t="shared" si="124"/>
        <v>0</v>
      </c>
      <c r="O457" s="222">
        <f t="shared" si="124"/>
        <v>0</v>
      </c>
      <c r="P457" s="222">
        <f t="shared" si="124"/>
        <v>0</v>
      </c>
      <c r="Q457" s="4"/>
      <c r="R457" s="4"/>
      <c r="S457" s="4"/>
      <c r="T457" s="4"/>
      <c r="BT457" s="5"/>
      <c r="BU457" s="5"/>
      <c r="BV457" s="5"/>
      <c r="BW457" s="5"/>
    </row>
    <row r="458" spans="1:75">
      <c r="A458" s="145" t="s">
        <v>148</v>
      </c>
      <c r="B458" s="222">
        <f>B452-B457</f>
        <v>0</v>
      </c>
      <c r="C458" s="222">
        <f t="shared" ref="C458:O458" si="125">C452-C457</f>
        <v>0</v>
      </c>
      <c r="D458" s="222">
        <f t="shared" si="125"/>
        <v>0</v>
      </c>
      <c r="E458" s="222">
        <f t="shared" si="125"/>
        <v>0</v>
      </c>
      <c r="F458" s="222">
        <f t="shared" si="125"/>
        <v>0</v>
      </c>
      <c r="G458" s="222">
        <f t="shared" si="125"/>
        <v>0</v>
      </c>
      <c r="H458" s="222">
        <f t="shared" si="125"/>
        <v>0</v>
      </c>
      <c r="I458" s="222">
        <f t="shared" si="125"/>
        <v>0</v>
      </c>
      <c r="J458" s="222">
        <f t="shared" si="125"/>
        <v>0</v>
      </c>
      <c r="K458" s="222">
        <f t="shared" si="125"/>
        <v>0</v>
      </c>
      <c r="L458" s="222">
        <f t="shared" si="125"/>
        <v>0</v>
      </c>
      <c r="M458" s="222">
        <f t="shared" si="125"/>
        <v>0</v>
      </c>
      <c r="N458" s="222">
        <f t="shared" si="125"/>
        <v>0</v>
      </c>
      <c r="O458" s="222">
        <f t="shared" si="125"/>
        <v>0</v>
      </c>
      <c r="P458" s="222">
        <f>IF(ISERROR(P452-P457),"",(P452-P457))</f>
        <v>0</v>
      </c>
      <c r="Q458" s="4"/>
      <c r="R458" s="4"/>
      <c r="S458" s="4"/>
      <c r="T458" s="4"/>
      <c r="BT458" s="5"/>
      <c r="BU458" s="5"/>
      <c r="BV458" s="5"/>
      <c r="BW458" s="5"/>
    </row>
    <row r="459" spans="1:75">
      <c r="A459" s="36" t="s">
        <v>238</v>
      </c>
      <c r="B459" s="222">
        <f>B458*'Wsk dyskont'!C5</f>
        <v>0</v>
      </c>
      <c r="C459" s="222">
        <f>C458*'Wsk dyskont'!D5</f>
        <v>0</v>
      </c>
      <c r="D459" s="222">
        <f>D458*'Wsk dyskont'!E5</f>
        <v>0</v>
      </c>
      <c r="E459" s="222">
        <f>E458*'Wsk dyskont'!F5</f>
        <v>0</v>
      </c>
      <c r="F459" s="222">
        <f>F458*'Wsk dyskont'!G5</f>
        <v>0</v>
      </c>
      <c r="G459" s="222">
        <f>G458*'Wsk dyskont'!H5</f>
        <v>0</v>
      </c>
      <c r="H459" s="222">
        <f>H458*'Wsk dyskont'!I5</f>
        <v>0</v>
      </c>
      <c r="I459" s="222">
        <f>I458*'Wsk dyskont'!J5</f>
        <v>0</v>
      </c>
      <c r="J459" s="222">
        <f>J458*'Wsk dyskont'!K5</f>
        <v>0</v>
      </c>
      <c r="K459" s="222">
        <f>K458*'Wsk dyskont'!L5</f>
        <v>0</v>
      </c>
      <c r="L459" s="222">
        <f>L458*'Wsk dyskont'!M5</f>
        <v>0</v>
      </c>
      <c r="M459" s="222">
        <f>M458*'Wsk dyskont'!N5</f>
        <v>0</v>
      </c>
      <c r="N459" s="222">
        <f>N458*'Wsk dyskont'!O5</f>
        <v>0</v>
      </c>
      <c r="O459" s="222">
        <f>O458*'Wsk dyskont'!P5</f>
        <v>0</v>
      </c>
      <c r="P459" s="222">
        <f>P458*'Wsk dyskont'!Q5</f>
        <v>0</v>
      </c>
      <c r="Q459" s="4"/>
      <c r="R459" s="4"/>
      <c r="S459" s="4"/>
      <c r="T459" s="4"/>
      <c r="BT459" s="5"/>
      <c r="BU459" s="5"/>
      <c r="BV459" s="5"/>
      <c r="BW459" s="5"/>
    </row>
    <row r="460" spans="1:75">
      <c r="A460" s="315" t="s">
        <v>58</v>
      </c>
      <c r="B460" s="313">
        <v>0.04</v>
      </c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75">
      <c r="A461" s="314" t="s">
        <v>59</v>
      </c>
      <c r="B461" s="223">
        <f>SUM(B459:P459)</f>
        <v>0</v>
      </c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130"/>
    </row>
    <row r="462" spans="1:75">
      <c r="A462" s="42" t="s">
        <v>60</v>
      </c>
      <c r="B462" s="224" t="e">
        <f>IRR(B458:P458)</f>
        <v>#NUM!</v>
      </c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130"/>
    </row>
    <row r="463" spans="1:75">
      <c r="A463" s="36"/>
      <c r="B463" s="76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130"/>
    </row>
    <row r="464" spans="1:75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</row>
    <row r="465" spans="1:75" s="1" customFormat="1" ht="25.5" customHeight="1">
      <c r="A465" s="299" t="s">
        <v>61</v>
      </c>
      <c r="B465" s="295"/>
      <c r="C465" s="296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7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</row>
    <row r="466" spans="1:75">
      <c r="A466" s="75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131"/>
    </row>
    <row r="467" spans="1:75" s="1" customFormat="1" ht="15" customHeight="1">
      <c r="A467" s="308" t="s">
        <v>12</v>
      </c>
      <c r="B467" s="311" t="str">
        <f t="shared" ref="B467:M467" si="126">B448</f>
        <v>n</v>
      </c>
      <c r="C467" s="311" t="str">
        <f t="shared" si="126"/>
        <v>n+1</v>
      </c>
      <c r="D467" s="311" t="str">
        <f t="shared" si="126"/>
        <v>n+2</v>
      </c>
      <c r="E467" s="311" t="str">
        <f t="shared" si="126"/>
        <v>n+3</v>
      </c>
      <c r="F467" s="311" t="str">
        <f t="shared" si="126"/>
        <v>n+4</v>
      </c>
      <c r="G467" s="311" t="str">
        <f t="shared" si="126"/>
        <v>n+5</v>
      </c>
      <c r="H467" s="311" t="str">
        <f t="shared" si="126"/>
        <v>n+6</v>
      </c>
      <c r="I467" s="311" t="str">
        <f t="shared" si="126"/>
        <v>n+7</v>
      </c>
      <c r="J467" s="311" t="str">
        <f t="shared" si="126"/>
        <v>n+8</v>
      </c>
      <c r="K467" s="311" t="str">
        <f t="shared" si="126"/>
        <v>n+9</v>
      </c>
      <c r="L467" s="311" t="str">
        <f t="shared" si="126"/>
        <v>n+10</v>
      </c>
      <c r="M467" s="311" t="str">
        <f t="shared" si="126"/>
        <v>n+11</v>
      </c>
      <c r="N467" s="311" t="str">
        <f>N448</f>
        <v>n+12</v>
      </c>
      <c r="O467" s="311" t="str">
        <f>O448</f>
        <v>n+13</v>
      </c>
      <c r="P467" s="311" t="str">
        <f>P448</f>
        <v>n+14</v>
      </c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</row>
    <row r="468" spans="1:75">
      <c r="A468" s="37" t="s">
        <v>143</v>
      </c>
      <c r="B468" s="214">
        <f t="shared" ref="B468:P468" si="127">B228</f>
        <v>0</v>
      </c>
      <c r="C468" s="214">
        <f t="shared" si="127"/>
        <v>0</v>
      </c>
      <c r="D468" s="214">
        <f t="shared" si="127"/>
        <v>0</v>
      </c>
      <c r="E468" s="214">
        <f t="shared" si="127"/>
        <v>0</v>
      </c>
      <c r="F468" s="214">
        <f t="shared" si="127"/>
        <v>0</v>
      </c>
      <c r="G468" s="214">
        <f t="shared" si="127"/>
        <v>0</v>
      </c>
      <c r="H468" s="214">
        <f t="shared" si="127"/>
        <v>0</v>
      </c>
      <c r="I468" s="214">
        <f t="shared" si="127"/>
        <v>0</v>
      </c>
      <c r="J468" s="214">
        <f t="shared" si="127"/>
        <v>0</v>
      </c>
      <c r="K468" s="214">
        <f t="shared" si="127"/>
        <v>0</v>
      </c>
      <c r="L468" s="214">
        <f t="shared" si="127"/>
        <v>0</v>
      </c>
      <c r="M468" s="214">
        <f t="shared" si="127"/>
        <v>0</v>
      </c>
      <c r="N468" s="214">
        <f t="shared" si="127"/>
        <v>0</v>
      </c>
      <c r="O468" s="214">
        <f t="shared" si="127"/>
        <v>0</v>
      </c>
      <c r="P468" s="214">
        <f t="shared" si="127"/>
        <v>0</v>
      </c>
      <c r="Q468" s="4"/>
      <c r="R468" s="4"/>
      <c r="S468" s="4"/>
      <c r="T468" s="4"/>
      <c r="BT468" s="5"/>
      <c r="BU468" s="5"/>
      <c r="BV468" s="5"/>
      <c r="BW468" s="5"/>
    </row>
    <row r="469" spans="1:75">
      <c r="A469" s="37" t="s">
        <v>113</v>
      </c>
      <c r="B469" s="214" t="e">
        <f>C77</f>
        <v>#DIV/0!</v>
      </c>
      <c r="C469" s="214" t="e">
        <f>D77</f>
        <v>#DIV/0!</v>
      </c>
      <c r="D469" s="214" t="e">
        <f>E77</f>
        <v>#DIV/0!</v>
      </c>
      <c r="E469" s="214" t="e">
        <f>F77</f>
        <v>#DIV/0!</v>
      </c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4"/>
      <c r="R469" s="4"/>
      <c r="S469" s="4"/>
      <c r="T469" s="4"/>
      <c r="BT469" s="5"/>
      <c r="BU469" s="5"/>
      <c r="BV469" s="5"/>
      <c r="BW469" s="5"/>
    </row>
    <row r="470" spans="1:75">
      <c r="A470" s="117" t="s">
        <v>33</v>
      </c>
      <c r="B470" s="214">
        <f t="shared" ref="B470:P470" si="128">B70</f>
        <v>0</v>
      </c>
      <c r="C470" s="214">
        <f t="shared" si="128"/>
        <v>0</v>
      </c>
      <c r="D470" s="214">
        <f t="shared" si="128"/>
        <v>0</v>
      </c>
      <c r="E470" s="214">
        <f t="shared" si="128"/>
        <v>0</v>
      </c>
      <c r="F470" s="214">
        <f t="shared" si="128"/>
        <v>0</v>
      </c>
      <c r="G470" s="214">
        <f t="shared" si="128"/>
        <v>0</v>
      </c>
      <c r="H470" s="214">
        <f t="shared" si="128"/>
        <v>0</v>
      </c>
      <c r="I470" s="214">
        <f t="shared" si="128"/>
        <v>0</v>
      </c>
      <c r="J470" s="214">
        <f t="shared" si="128"/>
        <v>0</v>
      </c>
      <c r="K470" s="214">
        <f t="shared" si="128"/>
        <v>0</v>
      </c>
      <c r="L470" s="214">
        <f t="shared" si="128"/>
        <v>0</v>
      </c>
      <c r="M470" s="214">
        <f t="shared" si="128"/>
        <v>0</v>
      </c>
      <c r="N470" s="214">
        <f t="shared" si="128"/>
        <v>0</v>
      </c>
      <c r="O470" s="214">
        <f t="shared" si="128"/>
        <v>0</v>
      </c>
      <c r="P470" s="214">
        <f t="shared" si="128"/>
        <v>0</v>
      </c>
      <c r="Q470" s="4"/>
      <c r="R470" s="4"/>
      <c r="S470" s="4"/>
      <c r="T470" s="4"/>
      <c r="BT470" s="5"/>
      <c r="BU470" s="5"/>
      <c r="BV470" s="5"/>
      <c r="BW470" s="5"/>
    </row>
    <row r="471" spans="1:75">
      <c r="A471" s="117" t="s">
        <v>144</v>
      </c>
      <c r="B471" s="214">
        <f>IF(B443&gt;0,-B443,0)</f>
        <v>0</v>
      </c>
      <c r="C471" s="214">
        <f t="shared" ref="C471:M471" si="129">IF(C443&gt;0,-C443,0)</f>
        <v>0</v>
      </c>
      <c r="D471" s="214">
        <f t="shared" si="129"/>
        <v>0</v>
      </c>
      <c r="E471" s="214">
        <f t="shared" si="129"/>
        <v>0</v>
      </c>
      <c r="F471" s="214">
        <f t="shared" si="129"/>
        <v>0</v>
      </c>
      <c r="G471" s="214">
        <f t="shared" si="129"/>
        <v>0</v>
      </c>
      <c r="H471" s="214">
        <f t="shared" si="129"/>
        <v>0</v>
      </c>
      <c r="I471" s="214">
        <f t="shared" si="129"/>
        <v>0</v>
      </c>
      <c r="J471" s="214">
        <f t="shared" si="129"/>
        <v>0</v>
      </c>
      <c r="K471" s="214">
        <f t="shared" si="129"/>
        <v>0</v>
      </c>
      <c r="L471" s="214">
        <f t="shared" si="129"/>
        <v>0</v>
      </c>
      <c r="M471" s="214">
        <f t="shared" si="129"/>
        <v>0</v>
      </c>
      <c r="N471" s="214">
        <f>IF(N443&gt;0,-N443,0)</f>
        <v>0</v>
      </c>
      <c r="O471" s="214">
        <f>IF(O443&gt;0,-O443,0)</f>
        <v>0</v>
      </c>
      <c r="P471" s="214">
        <f>IF(P443&gt;0,-P443,0)</f>
        <v>0</v>
      </c>
      <c r="Q471" s="4"/>
      <c r="R471" s="4"/>
      <c r="S471" s="4"/>
      <c r="T471" s="4"/>
      <c r="BT471" s="5"/>
      <c r="BU471" s="5"/>
      <c r="BV471" s="5"/>
      <c r="BW471" s="5"/>
    </row>
    <row r="472" spans="1:75">
      <c r="A472" s="51" t="s">
        <v>57</v>
      </c>
      <c r="B472" s="225" t="e">
        <f>SUM(B468:B471)</f>
        <v>#DIV/0!</v>
      </c>
      <c r="C472" s="225" t="e">
        <f t="shared" ref="C472:P472" si="130">SUM(C468:C471)</f>
        <v>#DIV/0!</v>
      </c>
      <c r="D472" s="225" t="e">
        <f t="shared" si="130"/>
        <v>#DIV/0!</v>
      </c>
      <c r="E472" s="225" t="e">
        <f>SUM(E468:E471)</f>
        <v>#DIV/0!</v>
      </c>
      <c r="F472" s="225">
        <f t="shared" si="130"/>
        <v>0</v>
      </c>
      <c r="G472" s="225">
        <f t="shared" si="130"/>
        <v>0</v>
      </c>
      <c r="H472" s="225">
        <f t="shared" si="130"/>
        <v>0</v>
      </c>
      <c r="I472" s="225">
        <f t="shared" si="130"/>
        <v>0</v>
      </c>
      <c r="J472" s="225">
        <f t="shared" si="130"/>
        <v>0</v>
      </c>
      <c r="K472" s="225">
        <f t="shared" si="130"/>
        <v>0</v>
      </c>
      <c r="L472" s="225">
        <f t="shared" si="130"/>
        <v>0</v>
      </c>
      <c r="M472" s="225">
        <f t="shared" si="130"/>
        <v>0</v>
      </c>
      <c r="N472" s="225">
        <f t="shared" si="130"/>
        <v>0</v>
      </c>
      <c r="O472" s="225">
        <f t="shared" si="130"/>
        <v>0</v>
      </c>
      <c r="P472" s="225">
        <f t="shared" si="130"/>
        <v>0</v>
      </c>
      <c r="Q472" s="4"/>
      <c r="R472" s="4"/>
      <c r="S472" s="4"/>
      <c r="T472" s="4"/>
      <c r="BT472" s="5"/>
      <c r="BU472" s="5"/>
      <c r="BV472" s="5"/>
      <c r="BW472" s="5"/>
    </row>
    <row r="473" spans="1:75">
      <c r="A473" s="117" t="s">
        <v>145</v>
      </c>
      <c r="B473" s="214">
        <f>B453</f>
        <v>0</v>
      </c>
      <c r="C473" s="214">
        <f>C453</f>
        <v>0</v>
      </c>
      <c r="D473" s="214">
        <f>D453</f>
        <v>0</v>
      </c>
      <c r="E473" s="214">
        <f>E453</f>
        <v>0</v>
      </c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4"/>
      <c r="R473" s="4"/>
      <c r="S473" s="4"/>
      <c r="T473" s="4"/>
      <c r="BT473" s="5"/>
      <c r="BU473" s="5"/>
      <c r="BV473" s="5"/>
      <c r="BW473" s="5"/>
    </row>
    <row r="474" spans="1:75">
      <c r="A474" s="37" t="s">
        <v>146</v>
      </c>
      <c r="B474" s="214">
        <f t="shared" ref="B474:P474" si="131">B125</f>
        <v>0</v>
      </c>
      <c r="C474" s="214">
        <f t="shared" si="131"/>
        <v>0</v>
      </c>
      <c r="D474" s="214">
        <f t="shared" si="131"/>
        <v>0</v>
      </c>
      <c r="E474" s="214">
        <f t="shared" si="131"/>
        <v>0</v>
      </c>
      <c r="F474" s="214">
        <f t="shared" si="131"/>
        <v>0</v>
      </c>
      <c r="G474" s="214">
        <f t="shared" si="131"/>
        <v>0</v>
      </c>
      <c r="H474" s="214">
        <f t="shared" si="131"/>
        <v>0</v>
      </c>
      <c r="I474" s="214">
        <f t="shared" si="131"/>
        <v>0</v>
      </c>
      <c r="J474" s="214">
        <f t="shared" si="131"/>
        <v>0</v>
      </c>
      <c r="K474" s="214">
        <f t="shared" si="131"/>
        <v>0</v>
      </c>
      <c r="L474" s="214">
        <f t="shared" si="131"/>
        <v>0</v>
      </c>
      <c r="M474" s="214">
        <f t="shared" si="131"/>
        <v>0</v>
      </c>
      <c r="N474" s="214">
        <f t="shared" si="131"/>
        <v>0</v>
      </c>
      <c r="O474" s="214">
        <f t="shared" si="131"/>
        <v>0</v>
      </c>
      <c r="P474" s="214">
        <f t="shared" si="131"/>
        <v>0</v>
      </c>
      <c r="Q474" s="4"/>
      <c r="R474" s="4"/>
      <c r="S474" s="4"/>
      <c r="T474" s="4"/>
      <c r="BT474" s="5"/>
      <c r="BU474" s="5"/>
      <c r="BV474" s="5"/>
      <c r="BW474" s="5"/>
    </row>
    <row r="475" spans="1:75">
      <c r="A475" s="37" t="s">
        <v>176</v>
      </c>
      <c r="B475" s="214">
        <f t="shared" ref="B475:P475" si="132">B69</f>
        <v>0</v>
      </c>
      <c r="C475" s="214">
        <f t="shared" si="132"/>
        <v>0</v>
      </c>
      <c r="D475" s="214">
        <f t="shared" si="132"/>
        <v>0</v>
      </c>
      <c r="E475" s="214">
        <f t="shared" si="132"/>
        <v>0</v>
      </c>
      <c r="F475" s="214">
        <f t="shared" si="132"/>
        <v>0</v>
      </c>
      <c r="G475" s="214">
        <f t="shared" si="132"/>
        <v>0</v>
      </c>
      <c r="H475" s="214">
        <f t="shared" si="132"/>
        <v>0</v>
      </c>
      <c r="I475" s="214">
        <f t="shared" si="132"/>
        <v>0</v>
      </c>
      <c r="J475" s="214">
        <f t="shared" si="132"/>
        <v>0</v>
      </c>
      <c r="K475" s="214">
        <f t="shared" si="132"/>
        <v>0</v>
      </c>
      <c r="L475" s="214">
        <f t="shared" si="132"/>
        <v>0</v>
      </c>
      <c r="M475" s="214">
        <f t="shared" si="132"/>
        <v>0</v>
      </c>
      <c r="N475" s="214">
        <f t="shared" si="132"/>
        <v>0</v>
      </c>
      <c r="O475" s="214">
        <f t="shared" si="132"/>
        <v>0</v>
      </c>
      <c r="P475" s="214">
        <f t="shared" si="132"/>
        <v>0</v>
      </c>
      <c r="Q475" s="4"/>
      <c r="R475" s="4"/>
      <c r="S475" s="4"/>
      <c r="T475" s="4"/>
      <c r="BT475" s="5"/>
      <c r="BU475" s="5"/>
      <c r="BV475" s="5"/>
      <c r="BW475" s="5"/>
    </row>
    <row r="476" spans="1:75">
      <c r="A476" s="117" t="s">
        <v>147</v>
      </c>
      <c r="B476" s="214">
        <f>IF(B443&lt;0,B443,0)</f>
        <v>0</v>
      </c>
      <c r="C476" s="214">
        <f t="shared" ref="C476:M476" si="133">C456</f>
        <v>0</v>
      </c>
      <c r="D476" s="214">
        <f t="shared" si="133"/>
        <v>0</v>
      </c>
      <c r="E476" s="214">
        <f t="shared" si="133"/>
        <v>0</v>
      </c>
      <c r="F476" s="214">
        <f t="shared" si="133"/>
        <v>0</v>
      </c>
      <c r="G476" s="214">
        <f t="shared" si="133"/>
        <v>0</v>
      </c>
      <c r="H476" s="214">
        <f t="shared" si="133"/>
        <v>0</v>
      </c>
      <c r="I476" s="214">
        <f t="shared" si="133"/>
        <v>0</v>
      </c>
      <c r="J476" s="214">
        <f t="shared" si="133"/>
        <v>0</v>
      </c>
      <c r="K476" s="214">
        <f t="shared" si="133"/>
        <v>0</v>
      </c>
      <c r="L476" s="214">
        <f t="shared" si="133"/>
        <v>0</v>
      </c>
      <c r="M476" s="214">
        <f t="shared" si="133"/>
        <v>0</v>
      </c>
      <c r="N476" s="214">
        <f>N456</f>
        <v>0</v>
      </c>
      <c r="O476" s="214">
        <f>O456</f>
        <v>0</v>
      </c>
      <c r="P476" s="214">
        <f>P456</f>
        <v>0</v>
      </c>
      <c r="Q476" s="4"/>
      <c r="R476" s="4"/>
      <c r="S476" s="4"/>
      <c r="T476" s="4"/>
      <c r="BT476" s="5"/>
      <c r="BU476" s="5"/>
      <c r="BV476" s="5"/>
      <c r="BW476" s="5"/>
    </row>
    <row r="477" spans="1:75">
      <c r="A477" s="51" t="s">
        <v>62</v>
      </c>
      <c r="B477" s="225">
        <f>SUM(B473:B476)</f>
        <v>0</v>
      </c>
      <c r="C477" s="225">
        <f t="shared" ref="C477:P477" si="134">SUM(C473:C476)</f>
        <v>0</v>
      </c>
      <c r="D477" s="225">
        <f t="shared" si="134"/>
        <v>0</v>
      </c>
      <c r="E477" s="225">
        <f t="shared" si="134"/>
        <v>0</v>
      </c>
      <c r="F477" s="225">
        <f t="shared" si="134"/>
        <v>0</v>
      </c>
      <c r="G477" s="225">
        <f t="shared" si="134"/>
        <v>0</v>
      </c>
      <c r="H477" s="225">
        <f t="shared" si="134"/>
        <v>0</v>
      </c>
      <c r="I477" s="225">
        <f t="shared" si="134"/>
        <v>0</v>
      </c>
      <c r="J477" s="225">
        <f t="shared" si="134"/>
        <v>0</v>
      </c>
      <c r="K477" s="225">
        <f t="shared" si="134"/>
        <v>0</v>
      </c>
      <c r="L477" s="225">
        <f t="shared" si="134"/>
        <v>0</v>
      </c>
      <c r="M477" s="225">
        <f t="shared" si="134"/>
        <v>0</v>
      </c>
      <c r="N477" s="225">
        <f t="shared" si="134"/>
        <v>0</v>
      </c>
      <c r="O477" s="225">
        <f t="shared" si="134"/>
        <v>0</v>
      </c>
      <c r="P477" s="225">
        <f t="shared" si="134"/>
        <v>0</v>
      </c>
      <c r="Q477" s="4"/>
      <c r="R477" s="4"/>
      <c r="S477" s="4"/>
      <c r="T477" s="4"/>
      <c r="BT477" s="5"/>
      <c r="BU477" s="5"/>
      <c r="BV477" s="5"/>
      <c r="BW477" s="5"/>
    </row>
    <row r="478" spans="1:75">
      <c r="A478" s="37" t="s">
        <v>148</v>
      </c>
      <c r="B478" s="214" t="e">
        <f>B472-B477</f>
        <v>#DIV/0!</v>
      </c>
      <c r="C478" s="214" t="e">
        <f t="shared" ref="C478:P478" si="135">C472-C477</f>
        <v>#DIV/0!</v>
      </c>
      <c r="D478" s="214" t="e">
        <f>D472-D477</f>
        <v>#DIV/0!</v>
      </c>
      <c r="E478" s="214" t="e">
        <f>E472-E477</f>
        <v>#DIV/0!</v>
      </c>
      <c r="F478" s="214">
        <f t="shared" si="135"/>
        <v>0</v>
      </c>
      <c r="G478" s="214">
        <f t="shared" si="135"/>
        <v>0</v>
      </c>
      <c r="H478" s="214">
        <f t="shared" si="135"/>
        <v>0</v>
      </c>
      <c r="I478" s="214">
        <f t="shared" si="135"/>
        <v>0</v>
      </c>
      <c r="J478" s="214">
        <f t="shared" si="135"/>
        <v>0</v>
      </c>
      <c r="K478" s="214">
        <f t="shared" si="135"/>
        <v>0</v>
      </c>
      <c r="L478" s="214">
        <f t="shared" si="135"/>
        <v>0</v>
      </c>
      <c r="M478" s="214">
        <f t="shared" si="135"/>
        <v>0</v>
      </c>
      <c r="N478" s="214">
        <f t="shared" si="135"/>
        <v>0</v>
      </c>
      <c r="O478" s="214">
        <f t="shared" si="135"/>
        <v>0</v>
      </c>
      <c r="P478" s="214">
        <f t="shared" si="135"/>
        <v>0</v>
      </c>
      <c r="Q478" s="4"/>
      <c r="R478" s="4"/>
      <c r="S478" s="4"/>
      <c r="T478" s="4"/>
      <c r="BT478" s="5"/>
      <c r="BU478" s="5"/>
      <c r="BV478" s="5"/>
      <c r="BW478" s="5"/>
    </row>
    <row r="479" spans="1:75">
      <c r="A479" s="37" t="str">
        <f>A459</f>
        <v>Zdyskontowane przepływy</v>
      </c>
      <c r="B479" s="214" t="e">
        <f>B478*'Wsk dyskont'!C5</f>
        <v>#DIV/0!</v>
      </c>
      <c r="C479" s="214" t="e">
        <f>C478*'Wsk dyskont'!D5</f>
        <v>#DIV/0!</v>
      </c>
      <c r="D479" s="214" t="e">
        <f>D478*'Wsk dyskont'!E5</f>
        <v>#DIV/0!</v>
      </c>
      <c r="E479" s="214" t="e">
        <f>E478*'Wsk dyskont'!F5</f>
        <v>#DIV/0!</v>
      </c>
      <c r="F479" s="214">
        <f>F478*'Wsk dyskont'!G5</f>
        <v>0</v>
      </c>
      <c r="G479" s="214">
        <f>G478*'Wsk dyskont'!H5</f>
        <v>0</v>
      </c>
      <c r="H479" s="214">
        <f>H478*'Wsk dyskont'!I5</f>
        <v>0</v>
      </c>
      <c r="I479" s="214">
        <f>I478*'Wsk dyskont'!J5</f>
        <v>0</v>
      </c>
      <c r="J479" s="214">
        <f>J478*'Wsk dyskont'!K5</f>
        <v>0</v>
      </c>
      <c r="K479" s="214">
        <f>K478*'Wsk dyskont'!L5</f>
        <v>0</v>
      </c>
      <c r="L479" s="214">
        <f>L478*'Wsk dyskont'!M5</f>
        <v>0</v>
      </c>
      <c r="M479" s="214">
        <f>M478*'Wsk dyskont'!N5</f>
        <v>0</v>
      </c>
      <c r="N479" s="214">
        <f>N478*'Wsk dyskont'!O5</f>
        <v>0</v>
      </c>
      <c r="O479" s="214">
        <f>O478*'Wsk dyskont'!P5</f>
        <v>0</v>
      </c>
      <c r="P479" s="214">
        <f>P478*'Wsk dyskont'!Q5</f>
        <v>0</v>
      </c>
      <c r="Q479" s="4"/>
      <c r="R479" s="4"/>
      <c r="S479" s="4"/>
      <c r="T479" s="4"/>
      <c r="BT479" s="5"/>
      <c r="BU479" s="5"/>
      <c r="BV479" s="5"/>
      <c r="BW479" s="5"/>
    </row>
    <row r="480" spans="1:75">
      <c r="A480" s="316" t="s">
        <v>58</v>
      </c>
      <c r="B480" s="49">
        <v>0.04</v>
      </c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1:75">
      <c r="A481" s="48" t="s">
        <v>59</v>
      </c>
      <c r="B481" s="226" t="e">
        <f>SUM(B479:P479)</f>
        <v>#DIV/0!</v>
      </c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126"/>
    </row>
    <row r="482" spans="1:75">
      <c r="A482" s="48" t="s">
        <v>60</v>
      </c>
      <c r="B482" s="227" t="e">
        <f>IRR(B478:P478)</f>
        <v>#VALUE!</v>
      </c>
      <c r="C482" s="43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126"/>
    </row>
    <row r="485" spans="1:75" s="1" customFormat="1" ht="25.5" customHeight="1">
      <c r="A485" s="298" t="s">
        <v>181</v>
      </c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</row>
    <row r="486" spans="1:75">
      <c r="A486" s="60"/>
    </row>
    <row r="487" spans="1:75" ht="15" customHeight="1">
      <c r="A487" s="94"/>
      <c r="B487" s="95" t="str">
        <f>B467</f>
        <v>n</v>
      </c>
      <c r="C487" s="95" t="str">
        <f t="shared" ref="C487:M487" si="136">C467</f>
        <v>n+1</v>
      </c>
      <c r="D487" s="95" t="str">
        <f t="shared" si="136"/>
        <v>n+2</v>
      </c>
      <c r="E487" s="95" t="str">
        <f t="shared" si="136"/>
        <v>n+3</v>
      </c>
      <c r="F487" s="95" t="str">
        <f t="shared" si="136"/>
        <v>n+4</v>
      </c>
      <c r="G487" s="95" t="str">
        <f t="shared" si="136"/>
        <v>n+5</v>
      </c>
      <c r="H487" s="95" t="str">
        <f t="shared" si="136"/>
        <v>n+6</v>
      </c>
      <c r="I487" s="95" t="str">
        <f t="shared" si="136"/>
        <v>n+7</v>
      </c>
      <c r="J487" s="95" t="str">
        <f t="shared" si="136"/>
        <v>n+8</v>
      </c>
      <c r="K487" s="95" t="str">
        <f t="shared" si="136"/>
        <v>n+9</v>
      </c>
      <c r="L487" s="95" t="str">
        <f t="shared" si="136"/>
        <v>n+10</v>
      </c>
      <c r="M487" s="95" t="str">
        <f t="shared" si="136"/>
        <v>n+11</v>
      </c>
      <c r="N487" s="95" t="str">
        <f>N467</f>
        <v>n+12</v>
      </c>
      <c r="O487" s="95" t="str">
        <f>O467</f>
        <v>n+13</v>
      </c>
      <c r="P487" s="95" t="str">
        <f>P467</f>
        <v>n+14</v>
      </c>
      <c r="Q487" s="4"/>
      <c r="R487" s="4"/>
      <c r="S487" s="4"/>
      <c r="T487" s="4"/>
      <c r="BT487" s="5"/>
      <c r="BU487" s="5"/>
      <c r="BV487" s="5"/>
      <c r="BW487" s="5"/>
    </row>
    <row r="488" spans="1:75">
      <c r="A488" s="69" t="s">
        <v>173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4"/>
      <c r="R488" s="4"/>
      <c r="S488" s="4"/>
      <c r="T488" s="4"/>
      <c r="BT488" s="5"/>
      <c r="BU488" s="5"/>
      <c r="BV488" s="5"/>
      <c r="BW488" s="5"/>
    </row>
    <row r="489" spans="1:75">
      <c r="A489" s="96" t="s">
        <v>57</v>
      </c>
      <c r="B489" s="214" t="e">
        <f>SUM(B491:B494)</f>
        <v>#DIV/0!</v>
      </c>
      <c r="C489" s="214" t="e">
        <f t="shared" ref="C489:P489" si="137">SUM(C491:C494)</f>
        <v>#DIV/0!</v>
      </c>
      <c r="D489" s="214" t="e">
        <f t="shared" si="137"/>
        <v>#DIV/0!</v>
      </c>
      <c r="E489" s="214" t="e">
        <f t="shared" si="137"/>
        <v>#DIV/0!</v>
      </c>
      <c r="F489" s="214">
        <f t="shared" si="137"/>
        <v>0</v>
      </c>
      <c r="G489" s="214">
        <f t="shared" si="137"/>
        <v>0</v>
      </c>
      <c r="H489" s="214">
        <f t="shared" si="137"/>
        <v>0</v>
      </c>
      <c r="I489" s="214">
        <f t="shared" si="137"/>
        <v>0</v>
      </c>
      <c r="J489" s="214">
        <f t="shared" si="137"/>
        <v>0</v>
      </c>
      <c r="K489" s="214">
        <f t="shared" si="137"/>
        <v>0</v>
      </c>
      <c r="L489" s="214">
        <f t="shared" si="137"/>
        <v>0</v>
      </c>
      <c r="M489" s="214">
        <f t="shared" si="137"/>
        <v>0</v>
      </c>
      <c r="N489" s="214">
        <f t="shared" si="137"/>
        <v>0</v>
      </c>
      <c r="O489" s="214">
        <f t="shared" si="137"/>
        <v>0</v>
      </c>
      <c r="P489" s="214">
        <f t="shared" si="137"/>
        <v>0</v>
      </c>
      <c r="Q489" s="4"/>
      <c r="R489" s="4"/>
      <c r="S489" s="4"/>
      <c r="T489" s="4"/>
      <c r="BT489" s="5"/>
      <c r="BU489" s="5"/>
      <c r="BV489" s="5"/>
      <c r="BW489" s="5"/>
    </row>
    <row r="490" spans="1:75">
      <c r="A490" s="69" t="s">
        <v>174</v>
      </c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"/>
      <c r="R490" s="4"/>
      <c r="S490" s="4"/>
      <c r="T490" s="4"/>
      <c r="BT490" s="5"/>
      <c r="BU490" s="5"/>
      <c r="BV490" s="5"/>
      <c r="BW490" s="5"/>
    </row>
    <row r="491" spans="1:75">
      <c r="A491" s="146" t="s">
        <v>113</v>
      </c>
      <c r="B491" s="214" t="e">
        <f>C77</f>
        <v>#DIV/0!</v>
      </c>
      <c r="C491" s="214" t="e">
        <f>D77</f>
        <v>#DIV/0!</v>
      </c>
      <c r="D491" s="214" t="e">
        <f>E77</f>
        <v>#DIV/0!</v>
      </c>
      <c r="E491" s="214" t="e">
        <f>F77</f>
        <v>#DIV/0!</v>
      </c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4"/>
      <c r="R491" s="4"/>
      <c r="S491" s="4"/>
      <c r="T491" s="4"/>
      <c r="BT491" s="5"/>
      <c r="BU491" s="5"/>
      <c r="BV491" s="5"/>
      <c r="BW491" s="5"/>
    </row>
    <row r="492" spans="1:75">
      <c r="A492" s="146" t="s">
        <v>252</v>
      </c>
      <c r="B492" s="214" t="e">
        <f>C78+C82</f>
        <v>#DIV/0!</v>
      </c>
      <c r="C492" s="214" t="e">
        <f>D78+D82</f>
        <v>#DIV/0!</v>
      </c>
      <c r="D492" s="214" t="e">
        <f>E78+E82</f>
        <v>#DIV/0!</v>
      </c>
      <c r="E492" s="214" t="e">
        <f>F78+F82</f>
        <v>#DIV/0!</v>
      </c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4"/>
      <c r="R492" s="4"/>
      <c r="S492" s="4"/>
      <c r="T492" s="4"/>
      <c r="BT492" s="5"/>
      <c r="BU492" s="5"/>
      <c r="BV492" s="5"/>
      <c r="BW492" s="5"/>
    </row>
    <row r="493" spans="1:75">
      <c r="A493" s="69" t="s">
        <v>175</v>
      </c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4"/>
      <c r="R493" s="4"/>
      <c r="S493" s="4"/>
      <c r="T493" s="4"/>
      <c r="BT493" s="5"/>
      <c r="BU493" s="5"/>
      <c r="BV493" s="5"/>
      <c r="BW493" s="5"/>
    </row>
    <row r="494" spans="1:75">
      <c r="A494" s="69" t="s">
        <v>143</v>
      </c>
      <c r="B494" s="214">
        <f t="shared" ref="B494:P494" si="138">B228</f>
        <v>0</v>
      </c>
      <c r="C494" s="214">
        <f t="shared" si="138"/>
        <v>0</v>
      </c>
      <c r="D494" s="214">
        <f t="shared" si="138"/>
        <v>0</v>
      </c>
      <c r="E494" s="214">
        <f t="shared" si="138"/>
        <v>0</v>
      </c>
      <c r="F494" s="214">
        <f t="shared" si="138"/>
        <v>0</v>
      </c>
      <c r="G494" s="214">
        <f t="shared" si="138"/>
        <v>0</v>
      </c>
      <c r="H494" s="214">
        <f t="shared" si="138"/>
        <v>0</v>
      </c>
      <c r="I494" s="214">
        <f t="shared" si="138"/>
        <v>0</v>
      </c>
      <c r="J494" s="214">
        <f t="shared" si="138"/>
        <v>0</v>
      </c>
      <c r="K494" s="214">
        <f t="shared" si="138"/>
        <v>0</v>
      </c>
      <c r="L494" s="214">
        <f t="shared" si="138"/>
        <v>0</v>
      </c>
      <c r="M494" s="214">
        <f t="shared" si="138"/>
        <v>0</v>
      </c>
      <c r="N494" s="214">
        <f t="shared" si="138"/>
        <v>0</v>
      </c>
      <c r="O494" s="214">
        <f t="shared" si="138"/>
        <v>0</v>
      </c>
      <c r="P494" s="214">
        <f t="shared" si="138"/>
        <v>0</v>
      </c>
      <c r="Q494" s="4"/>
      <c r="R494" s="4"/>
      <c r="S494" s="4"/>
      <c r="T494" s="4"/>
      <c r="BT494" s="5"/>
      <c r="BU494" s="5"/>
      <c r="BV494" s="5"/>
      <c r="BW494" s="5"/>
    </row>
    <row r="495" spans="1:75">
      <c r="A495" s="96" t="s">
        <v>62</v>
      </c>
      <c r="B495" s="214">
        <f>SUM(B496:B502)</f>
        <v>0</v>
      </c>
      <c r="C495" s="214">
        <f t="shared" ref="C495:P495" si="139">SUM(C496:C502)</f>
        <v>0</v>
      </c>
      <c r="D495" s="214">
        <f t="shared" si="139"/>
        <v>0</v>
      </c>
      <c r="E495" s="214">
        <f t="shared" si="139"/>
        <v>0</v>
      </c>
      <c r="F495" s="214">
        <f t="shared" si="139"/>
        <v>0</v>
      </c>
      <c r="G495" s="214">
        <f t="shared" si="139"/>
        <v>0</v>
      </c>
      <c r="H495" s="214">
        <f t="shared" si="139"/>
        <v>0</v>
      </c>
      <c r="I495" s="214">
        <f t="shared" si="139"/>
        <v>0</v>
      </c>
      <c r="J495" s="214">
        <f t="shared" si="139"/>
        <v>0</v>
      </c>
      <c r="K495" s="214">
        <f t="shared" si="139"/>
        <v>0</v>
      </c>
      <c r="L495" s="214">
        <f t="shared" si="139"/>
        <v>0</v>
      </c>
      <c r="M495" s="214">
        <f t="shared" si="139"/>
        <v>0</v>
      </c>
      <c r="N495" s="214">
        <f t="shared" si="139"/>
        <v>0</v>
      </c>
      <c r="O495" s="214">
        <f t="shared" si="139"/>
        <v>0</v>
      </c>
      <c r="P495" s="214">
        <f t="shared" si="139"/>
        <v>0</v>
      </c>
      <c r="Q495" s="4"/>
      <c r="R495" s="4"/>
      <c r="S495" s="4"/>
      <c r="T495" s="4"/>
      <c r="BT495" s="5"/>
      <c r="BU495" s="5"/>
      <c r="BV495" s="5"/>
      <c r="BW495" s="5"/>
    </row>
    <row r="496" spans="1:75">
      <c r="A496" s="69" t="s">
        <v>145</v>
      </c>
      <c r="B496" s="214">
        <f>C76+C82</f>
        <v>0</v>
      </c>
      <c r="C496" s="214">
        <f>D76+D82</f>
        <v>0</v>
      </c>
      <c r="D496" s="214">
        <f>E76+E82</f>
        <v>0</v>
      </c>
      <c r="E496" s="214">
        <f>F76+F82</f>
        <v>0</v>
      </c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4"/>
      <c r="R496" s="4"/>
      <c r="S496" s="4"/>
      <c r="T496" s="4"/>
      <c r="BT496" s="5"/>
      <c r="BU496" s="5"/>
      <c r="BV496" s="5"/>
      <c r="BW496" s="5"/>
    </row>
    <row r="497" spans="1:75">
      <c r="A497" s="69" t="s">
        <v>176</v>
      </c>
      <c r="B497" s="214">
        <f t="shared" ref="B497:P497" si="140">B69</f>
        <v>0</v>
      </c>
      <c r="C497" s="214">
        <f t="shared" si="140"/>
        <v>0</v>
      </c>
      <c r="D497" s="214">
        <f t="shared" si="140"/>
        <v>0</v>
      </c>
      <c r="E497" s="214">
        <f t="shared" si="140"/>
        <v>0</v>
      </c>
      <c r="F497" s="214">
        <f t="shared" si="140"/>
        <v>0</v>
      </c>
      <c r="G497" s="214">
        <f t="shared" si="140"/>
        <v>0</v>
      </c>
      <c r="H497" s="214">
        <f t="shared" si="140"/>
        <v>0</v>
      </c>
      <c r="I497" s="214">
        <f t="shared" si="140"/>
        <v>0</v>
      </c>
      <c r="J497" s="214">
        <f t="shared" si="140"/>
        <v>0</v>
      </c>
      <c r="K497" s="214">
        <f t="shared" si="140"/>
        <v>0</v>
      </c>
      <c r="L497" s="214">
        <f t="shared" si="140"/>
        <v>0</v>
      </c>
      <c r="M497" s="214">
        <f t="shared" si="140"/>
        <v>0</v>
      </c>
      <c r="N497" s="214">
        <f t="shared" si="140"/>
        <v>0</v>
      </c>
      <c r="O497" s="214">
        <f t="shared" si="140"/>
        <v>0</v>
      </c>
      <c r="P497" s="214">
        <f t="shared" si="140"/>
        <v>0</v>
      </c>
      <c r="Q497" s="4"/>
      <c r="R497" s="4"/>
      <c r="S497" s="4"/>
      <c r="T497" s="4"/>
      <c r="BT497" s="5"/>
      <c r="BU497" s="5"/>
      <c r="BV497" s="5"/>
      <c r="BW497" s="5"/>
    </row>
    <row r="498" spans="1:75">
      <c r="A498" s="69" t="s">
        <v>177</v>
      </c>
      <c r="B498" s="214">
        <f>B443</f>
        <v>0</v>
      </c>
      <c r="C498" s="214">
        <f t="shared" ref="C498:M498" si="141">C443</f>
        <v>0</v>
      </c>
      <c r="D498" s="214">
        <f t="shared" si="141"/>
        <v>0</v>
      </c>
      <c r="E498" s="214">
        <f t="shared" si="141"/>
        <v>0</v>
      </c>
      <c r="F498" s="214">
        <f t="shared" si="141"/>
        <v>0</v>
      </c>
      <c r="G498" s="214">
        <f t="shared" si="141"/>
        <v>0</v>
      </c>
      <c r="H498" s="214">
        <f t="shared" si="141"/>
        <v>0</v>
      </c>
      <c r="I498" s="214">
        <f t="shared" si="141"/>
        <v>0</v>
      </c>
      <c r="J498" s="214">
        <f t="shared" si="141"/>
        <v>0</v>
      </c>
      <c r="K498" s="214">
        <f t="shared" si="141"/>
        <v>0</v>
      </c>
      <c r="L498" s="214">
        <f t="shared" si="141"/>
        <v>0</v>
      </c>
      <c r="M498" s="214">
        <f t="shared" si="141"/>
        <v>0</v>
      </c>
      <c r="N498" s="214">
        <f>N443</f>
        <v>0</v>
      </c>
      <c r="O498" s="214">
        <f>O443</f>
        <v>0</v>
      </c>
      <c r="P498" s="214">
        <f>P443</f>
        <v>0</v>
      </c>
      <c r="Q498" s="4"/>
      <c r="R498" s="4"/>
      <c r="S498" s="4"/>
      <c r="T498" s="4"/>
      <c r="BT498" s="5"/>
      <c r="BU498" s="5"/>
      <c r="BV498" s="5"/>
      <c r="BW498" s="5"/>
    </row>
    <row r="499" spans="1:75">
      <c r="A499" s="69" t="s">
        <v>56</v>
      </c>
      <c r="B499" s="214">
        <f t="shared" ref="B499:P499" si="142">B125</f>
        <v>0</v>
      </c>
      <c r="C499" s="214">
        <f t="shared" si="142"/>
        <v>0</v>
      </c>
      <c r="D499" s="214">
        <f t="shared" si="142"/>
        <v>0</v>
      </c>
      <c r="E499" s="214">
        <f t="shared" si="142"/>
        <v>0</v>
      </c>
      <c r="F499" s="214">
        <f t="shared" si="142"/>
        <v>0</v>
      </c>
      <c r="G499" s="214">
        <f t="shared" si="142"/>
        <v>0</v>
      </c>
      <c r="H499" s="214">
        <f t="shared" si="142"/>
        <v>0</v>
      </c>
      <c r="I499" s="214">
        <f t="shared" si="142"/>
        <v>0</v>
      </c>
      <c r="J499" s="214">
        <f t="shared" si="142"/>
        <v>0</v>
      </c>
      <c r="K499" s="214">
        <f t="shared" si="142"/>
        <v>0</v>
      </c>
      <c r="L499" s="214">
        <f t="shared" si="142"/>
        <v>0</v>
      </c>
      <c r="M499" s="214">
        <f t="shared" si="142"/>
        <v>0</v>
      </c>
      <c r="N499" s="214">
        <f t="shared" si="142"/>
        <v>0</v>
      </c>
      <c r="O499" s="214">
        <f t="shared" si="142"/>
        <v>0</v>
      </c>
      <c r="P499" s="214">
        <f t="shared" si="142"/>
        <v>0</v>
      </c>
      <c r="Q499" s="4"/>
      <c r="R499" s="4"/>
      <c r="S499" s="4"/>
      <c r="T499" s="4"/>
      <c r="BT499" s="5"/>
      <c r="BU499" s="5"/>
      <c r="BV499" s="5"/>
      <c r="BW499" s="5"/>
    </row>
    <row r="500" spans="1:75">
      <c r="A500" s="69" t="s">
        <v>45</v>
      </c>
      <c r="B500" s="214">
        <f t="shared" ref="B500:P500" si="143">B312</f>
        <v>0</v>
      </c>
      <c r="C500" s="214">
        <f t="shared" si="143"/>
        <v>0</v>
      </c>
      <c r="D500" s="214">
        <f t="shared" si="143"/>
        <v>0</v>
      </c>
      <c r="E500" s="214">
        <f t="shared" si="143"/>
        <v>0</v>
      </c>
      <c r="F500" s="214">
        <f t="shared" si="143"/>
        <v>0</v>
      </c>
      <c r="G500" s="214">
        <f t="shared" si="143"/>
        <v>0</v>
      </c>
      <c r="H500" s="214">
        <f t="shared" si="143"/>
        <v>0</v>
      </c>
      <c r="I500" s="214">
        <f t="shared" si="143"/>
        <v>0</v>
      </c>
      <c r="J500" s="214">
        <f t="shared" si="143"/>
        <v>0</v>
      </c>
      <c r="K500" s="214">
        <f t="shared" si="143"/>
        <v>0</v>
      </c>
      <c r="L500" s="214">
        <f t="shared" si="143"/>
        <v>0</v>
      </c>
      <c r="M500" s="214">
        <f t="shared" si="143"/>
        <v>0</v>
      </c>
      <c r="N500" s="214">
        <f t="shared" si="143"/>
        <v>0</v>
      </c>
      <c r="O500" s="214">
        <f t="shared" si="143"/>
        <v>0</v>
      </c>
      <c r="P500" s="214">
        <f t="shared" si="143"/>
        <v>0</v>
      </c>
      <c r="Q500" s="4"/>
      <c r="R500" s="4"/>
      <c r="S500" s="4"/>
      <c r="T500" s="4"/>
      <c r="BT500" s="5"/>
      <c r="BU500" s="5"/>
      <c r="BV500" s="5"/>
      <c r="BW500" s="5"/>
    </row>
    <row r="501" spans="1:75">
      <c r="A501" s="69" t="s">
        <v>178</v>
      </c>
      <c r="B501" s="214">
        <f>B422</f>
        <v>0</v>
      </c>
      <c r="C501" s="214">
        <f t="shared" ref="C501:M501" si="144">C422</f>
        <v>0</v>
      </c>
      <c r="D501" s="214">
        <f t="shared" si="144"/>
        <v>0</v>
      </c>
      <c r="E501" s="214">
        <f t="shared" si="144"/>
        <v>0</v>
      </c>
      <c r="F501" s="214">
        <f t="shared" si="144"/>
        <v>0</v>
      </c>
      <c r="G501" s="214">
        <f t="shared" si="144"/>
        <v>0</v>
      </c>
      <c r="H501" s="214">
        <f t="shared" si="144"/>
        <v>0</v>
      </c>
      <c r="I501" s="214">
        <f t="shared" si="144"/>
        <v>0</v>
      </c>
      <c r="J501" s="214">
        <f t="shared" si="144"/>
        <v>0</v>
      </c>
      <c r="K501" s="214">
        <f t="shared" si="144"/>
        <v>0</v>
      </c>
      <c r="L501" s="214">
        <f t="shared" si="144"/>
        <v>0</v>
      </c>
      <c r="M501" s="214">
        <f t="shared" si="144"/>
        <v>0</v>
      </c>
      <c r="N501" s="214">
        <f>N422</f>
        <v>0</v>
      </c>
      <c r="O501" s="214">
        <f>O422</f>
        <v>0</v>
      </c>
      <c r="P501" s="214">
        <f>P422</f>
        <v>0</v>
      </c>
      <c r="Q501" s="4"/>
      <c r="R501" s="4"/>
      <c r="S501" s="4"/>
      <c r="T501" s="4"/>
      <c r="BT501" s="5"/>
      <c r="BU501" s="5"/>
      <c r="BV501" s="5"/>
      <c r="BW501" s="5"/>
    </row>
    <row r="502" spans="1:75">
      <c r="A502" s="69" t="s">
        <v>179</v>
      </c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198"/>
      <c r="Q502" s="4"/>
      <c r="R502" s="4"/>
      <c r="S502" s="4"/>
      <c r="T502" s="4"/>
      <c r="BT502" s="5"/>
      <c r="BU502" s="5"/>
      <c r="BV502" s="5"/>
      <c r="BW502" s="5"/>
    </row>
    <row r="503" spans="1:75">
      <c r="A503" s="69" t="s">
        <v>180</v>
      </c>
      <c r="B503" s="214" t="e">
        <f>B489-B495</f>
        <v>#DIV/0!</v>
      </c>
      <c r="C503" s="214" t="e">
        <f t="shared" ref="C503:P503" si="145">C489-C495</f>
        <v>#DIV/0!</v>
      </c>
      <c r="D503" s="214" t="e">
        <f t="shared" si="145"/>
        <v>#DIV/0!</v>
      </c>
      <c r="E503" s="214" t="e">
        <f>E489-E495</f>
        <v>#DIV/0!</v>
      </c>
      <c r="F503" s="214">
        <f t="shared" si="145"/>
        <v>0</v>
      </c>
      <c r="G503" s="214">
        <f t="shared" si="145"/>
        <v>0</v>
      </c>
      <c r="H503" s="214">
        <f t="shared" si="145"/>
        <v>0</v>
      </c>
      <c r="I503" s="214">
        <f t="shared" si="145"/>
        <v>0</v>
      </c>
      <c r="J503" s="214">
        <f t="shared" si="145"/>
        <v>0</v>
      </c>
      <c r="K503" s="214">
        <f t="shared" si="145"/>
        <v>0</v>
      </c>
      <c r="L503" s="214">
        <f t="shared" si="145"/>
        <v>0</v>
      </c>
      <c r="M503" s="214">
        <f t="shared" si="145"/>
        <v>0</v>
      </c>
      <c r="N503" s="214">
        <f t="shared" si="145"/>
        <v>0</v>
      </c>
      <c r="O503" s="214">
        <f t="shared" si="145"/>
        <v>0</v>
      </c>
      <c r="P503" s="214">
        <f t="shared" si="145"/>
        <v>0</v>
      </c>
      <c r="Q503" s="4"/>
      <c r="R503" s="4"/>
      <c r="S503" s="4"/>
      <c r="T503" s="4"/>
      <c r="BT503" s="5"/>
      <c r="BU503" s="5"/>
      <c r="BV503" s="5"/>
      <c r="BW503" s="5"/>
    </row>
  </sheetData>
  <sheetProtection selectLockedCells="1" selectUnlockedCells="1"/>
  <mergeCells count="17">
    <mergeCell ref="A150:U150"/>
    <mergeCell ref="A171:U171"/>
    <mergeCell ref="A182:U182"/>
    <mergeCell ref="N4:Q4"/>
    <mergeCell ref="A431:U431"/>
    <mergeCell ref="A193:U193"/>
    <mergeCell ref="A88:C88"/>
    <mergeCell ref="B4:E4"/>
    <mergeCell ref="F4:I4"/>
    <mergeCell ref="J4:M4"/>
    <mergeCell ref="A130:U130"/>
    <mergeCell ref="A160:U160"/>
    <mergeCell ref="A102:C102"/>
    <mergeCell ref="A206:U206"/>
    <mergeCell ref="A219:U219"/>
    <mergeCell ref="A115:C115"/>
    <mergeCell ref="A140:U140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ignoredErrors>
    <ignoredError sqref="E13 C31" formulaRange="1"/>
    <ignoredError sqref="B482 B489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2"/>
  <sheetViews>
    <sheetView showGridLines="0" topLeftCell="B1" zoomScaleNormal="100" workbookViewId="0">
      <selection activeCell="B1" sqref="B1"/>
    </sheetView>
  </sheetViews>
  <sheetFormatPr defaultColWidth="8.7109375" defaultRowHeight="12.75"/>
  <cols>
    <col min="1" max="1" width="8.7109375" style="5"/>
    <col min="2" max="2" width="40.42578125" style="5" customWidth="1"/>
    <col min="3" max="17" width="11.7109375" style="5" customWidth="1"/>
    <col min="18" max="19" width="8.85546875" style="5" customWidth="1"/>
    <col min="20" max="20" width="9.42578125" style="5" customWidth="1"/>
    <col min="21" max="21" width="8.140625" style="5" customWidth="1"/>
    <col min="22" max="22" width="13" style="5" customWidth="1"/>
    <col min="23" max="16384" width="8.7109375" style="5"/>
  </cols>
  <sheetData>
    <row r="1" spans="1:22" ht="29.25" thickBot="1">
      <c r="A1" s="91"/>
      <c r="B1" s="92" t="s">
        <v>64</v>
      </c>
      <c r="C1" s="93"/>
      <c r="D1" s="93"/>
      <c r="E1" s="93"/>
      <c r="F1" s="93"/>
      <c r="G1" s="93"/>
      <c r="H1" s="93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3.5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506" t="s">
        <v>273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</row>
    <row r="4" spans="1:22">
      <c r="A4" s="1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324"/>
      <c r="B5" s="325"/>
      <c r="C5" s="338" t="str">
        <f>'(B) Obliczenia własne'!B487</f>
        <v>n</v>
      </c>
      <c r="D5" s="338" t="str">
        <f>'(B) Obliczenia własne'!C487</f>
        <v>n+1</v>
      </c>
      <c r="E5" s="338" t="str">
        <f>'(B) Obliczenia własne'!D487</f>
        <v>n+2</v>
      </c>
      <c r="F5" s="338" t="str">
        <f>'(B) Obliczenia własne'!E487</f>
        <v>n+3</v>
      </c>
      <c r="G5" s="338" t="str">
        <f>'(B) Obliczenia własne'!F487</f>
        <v>n+4</v>
      </c>
      <c r="H5" s="338" t="str">
        <f>'(B) Obliczenia własne'!G487</f>
        <v>n+5</v>
      </c>
      <c r="I5" s="338" t="str">
        <f>'(B) Obliczenia własne'!H487</f>
        <v>n+6</v>
      </c>
      <c r="J5" s="338" t="str">
        <f>'(B) Obliczenia własne'!I487</f>
        <v>n+7</v>
      </c>
      <c r="K5" s="338" t="str">
        <f>'(B) Obliczenia własne'!J487</f>
        <v>n+8</v>
      </c>
      <c r="L5" s="338" t="str">
        <f>'(B) Obliczenia własne'!K487</f>
        <v>n+9</v>
      </c>
      <c r="M5" s="338" t="str">
        <f>'(B) Obliczenia własne'!L487</f>
        <v>n+10</v>
      </c>
      <c r="N5" s="338" t="str">
        <f>'(B) Obliczenia własne'!M487</f>
        <v>n+11</v>
      </c>
      <c r="O5" s="338" t="str">
        <f>'(B) Obliczenia własne'!N487</f>
        <v>n+12</v>
      </c>
      <c r="P5" s="338" t="str">
        <f>'(B) Obliczenia własne'!O487</f>
        <v>n+13</v>
      </c>
      <c r="Q5" s="338" t="str">
        <f>'(B) Obliczenia własne'!P487</f>
        <v>n+14</v>
      </c>
    </row>
    <row r="6" spans="1:22" ht="27" customHeight="1">
      <c r="A6" s="363" t="s">
        <v>149</v>
      </c>
      <c r="B6" s="327" t="s">
        <v>150</v>
      </c>
      <c r="C6" s="372">
        <f>SUM(C7:C8)</f>
        <v>0</v>
      </c>
      <c r="D6" s="373">
        <f t="shared" ref="D6:Q6" si="0">SUM(D7:D8)</f>
        <v>0</v>
      </c>
      <c r="E6" s="373">
        <f t="shared" si="0"/>
        <v>0</v>
      </c>
      <c r="F6" s="373">
        <f t="shared" si="0"/>
        <v>0</v>
      </c>
      <c r="G6" s="373">
        <f t="shared" si="0"/>
        <v>0</v>
      </c>
      <c r="H6" s="373">
        <f t="shared" si="0"/>
        <v>0</v>
      </c>
      <c r="I6" s="373">
        <f t="shared" si="0"/>
        <v>0</v>
      </c>
      <c r="J6" s="373">
        <f t="shared" si="0"/>
        <v>0</v>
      </c>
      <c r="K6" s="373">
        <f t="shared" si="0"/>
        <v>0</v>
      </c>
      <c r="L6" s="373">
        <f t="shared" si="0"/>
        <v>0</v>
      </c>
      <c r="M6" s="373">
        <f t="shared" si="0"/>
        <v>0</v>
      </c>
      <c r="N6" s="373">
        <f t="shared" si="0"/>
        <v>0</v>
      </c>
      <c r="O6" s="373">
        <f t="shared" si="0"/>
        <v>0</v>
      </c>
      <c r="P6" s="373">
        <f t="shared" si="0"/>
        <v>0</v>
      </c>
      <c r="Q6" s="374">
        <f t="shared" si="0"/>
        <v>0</v>
      </c>
    </row>
    <row r="7" spans="1:22" ht="15" customHeight="1">
      <c r="A7" s="364" t="s">
        <v>151</v>
      </c>
      <c r="B7" s="328" t="s">
        <v>239</v>
      </c>
      <c r="C7" s="339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1"/>
    </row>
    <row r="8" spans="1:22" ht="15" customHeight="1">
      <c r="A8" s="364" t="s">
        <v>152</v>
      </c>
      <c r="B8" s="329" t="s">
        <v>65</v>
      </c>
      <c r="C8" s="339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1"/>
    </row>
    <row r="9" spans="1:22" ht="15" customHeight="1">
      <c r="A9" s="365" t="s">
        <v>153</v>
      </c>
      <c r="B9" s="330" t="s">
        <v>154</v>
      </c>
      <c r="C9" s="375">
        <f>SUM(C10:C12)</f>
        <v>0</v>
      </c>
      <c r="D9" s="376">
        <f>SUM(D10:D12)</f>
        <v>0</v>
      </c>
      <c r="E9" s="376">
        <f t="shared" ref="E9:Q9" si="1">SUM(E10:E12)</f>
        <v>0</v>
      </c>
      <c r="F9" s="376">
        <f t="shared" si="1"/>
        <v>0</v>
      </c>
      <c r="G9" s="376">
        <f t="shared" si="1"/>
        <v>0</v>
      </c>
      <c r="H9" s="376">
        <f t="shared" si="1"/>
        <v>0</v>
      </c>
      <c r="I9" s="376">
        <f t="shared" si="1"/>
        <v>0</v>
      </c>
      <c r="J9" s="376">
        <f t="shared" si="1"/>
        <v>0</v>
      </c>
      <c r="K9" s="376">
        <f t="shared" si="1"/>
        <v>0</v>
      </c>
      <c r="L9" s="376">
        <f t="shared" si="1"/>
        <v>0</v>
      </c>
      <c r="M9" s="376">
        <f t="shared" si="1"/>
        <v>0</v>
      </c>
      <c r="N9" s="376">
        <f t="shared" si="1"/>
        <v>0</v>
      </c>
      <c r="O9" s="376">
        <f t="shared" si="1"/>
        <v>0</v>
      </c>
      <c r="P9" s="376">
        <f t="shared" si="1"/>
        <v>0</v>
      </c>
      <c r="Q9" s="377">
        <f t="shared" si="1"/>
        <v>0</v>
      </c>
    </row>
    <row r="10" spans="1:22" ht="15" customHeight="1">
      <c r="A10" s="364" t="s">
        <v>155</v>
      </c>
      <c r="B10" s="329" t="s">
        <v>240</v>
      </c>
      <c r="C10" s="342">
        <f>SUM('(B) Obliczenia własne'!B473)</f>
        <v>0</v>
      </c>
      <c r="D10" s="342">
        <f>SUM('(B) Obliczenia własne'!C473)</f>
        <v>0</v>
      </c>
      <c r="E10" s="342">
        <f>SUM('(B) Obliczenia własne'!D473)</f>
        <v>0</v>
      </c>
      <c r="F10" s="342">
        <f>SUM('(B) Obliczenia własne'!E473)</f>
        <v>0</v>
      </c>
      <c r="G10" s="342">
        <v>0</v>
      </c>
      <c r="H10" s="342">
        <v>0</v>
      </c>
      <c r="I10" s="342">
        <v>0</v>
      </c>
      <c r="J10" s="342">
        <v>0</v>
      </c>
      <c r="K10" s="342">
        <v>0</v>
      </c>
      <c r="L10" s="342">
        <v>0</v>
      </c>
      <c r="M10" s="342">
        <v>0</v>
      </c>
      <c r="N10" s="342">
        <v>0</v>
      </c>
      <c r="O10" s="342">
        <v>0</v>
      </c>
      <c r="P10" s="342">
        <v>0</v>
      </c>
      <c r="Q10" s="343">
        <v>0</v>
      </c>
    </row>
    <row r="11" spans="1:22" ht="15" customHeight="1">
      <c r="A11" s="364" t="s">
        <v>156</v>
      </c>
      <c r="B11" s="329" t="s">
        <v>94</v>
      </c>
      <c r="C11" s="344"/>
      <c r="D11" s="342"/>
      <c r="E11" s="342">
        <v>0</v>
      </c>
      <c r="F11" s="342">
        <v>0</v>
      </c>
      <c r="G11" s="342">
        <v>0</v>
      </c>
      <c r="H11" s="342">
        <v>0</v>
      </c>
      <c r="I11" s="342">
        <v>0</v>
      </c>
      <c r="J11" s="342">
        <v>0</v>
      </c>
      <c r="K11" s="342">
        <v>0</v>
      </c>
      <c r="L11" s="342">
        <v>0</v>
      </c>
      <c r="M11" s="342">
        <v>0</v>
      </c>
      <c r="N11" s="342">
        <v>0</v>
      </c>
      <c r="O11" s="342">
        <v>0</v>
      </c>
      <c r="P11" s="342">
        <v>0</v>
      </c>
      <c r="Q11" s="343">
        <v>0</v>
      </c>
    </row>
    <row r="12" spans="1:22" ht="15" customHeight="1">
      <c r="A12" s="364" t="s">
        <v>157</v>
      </c>
      <c r="B12" s="329" t="s">
        <v>65</v>
      </c>
      <c r="C12" s="344"/>
      <c r="D12" s="345"/>
      <c r="E12" s="345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3"/>
    </row>
    <row r="13" spans="1:22" ht="15" customHeight="1">
      <c r="A13" s="366" t="s">
        <v>158</v>
      </c>
      <c r="B13" s="331" t="s">
        <v>159</v>
      </c>
      <c r="C13" s="378">
        <f>C6+C9</f>
        <v>0</v>
      </c>
      <c r="D13" s="379">
        <f t="shared" ref="D13:Q13" si="2">D6+D9</f>
        <v>0</v>
      </c>
      <c r="E13" s="379">
        <f t="shared" si="2"/>
        <v>0</v>
      </c>
      <c r="F13" s="380">
        <f t="shared" si="2"/>
        <v>0</v>
      </c>
      <c r="G13" s="380">
        <f t="shared" si="2"/>
        <v>0</v>
      </c>
      <c r="H13" s="380">
        <f t="shared" si="2"/>
        <v>0</v>
      </c>
      <c r="I13" s="380">
        <f t="shared" si="2"/>
        <v>0</v>
      </c>
      <c r="J13" s="380">
        <f t="shared" si="2"/>
        <v>0</v>
      </c>
      <c r="K13" s="380">
        <f t="shared" si="2"/>
        <v>0</v>
      </c>
      <c r="L13" s="380">
        <f t="shared" si="2"/>
        <v>0</v>
      </c>
      <c r="M13" s="380">
        <f t="shared" si="2"/>
        <v>0</v>
      </c>
      <c r="N13" s="380">
        <f t="shared" si="2"/>
        <v>0</v>
      </c>
      <c r="O13" s="380">
        <f t="shared" si="2"/>
        <v>0</v>
      </c>
      <c r="P13" s="380">
        <f t="shared" si="2"/>
        <v>0</v>
      </c>
      <c r="Q13" s="381">
        <f t="shared" si="2"/>
        <v>0</v>
      </c>
    </row>
    <row r="14" spans="1:22" ht="15" customHeight="1">
      <c r="A14" s="366" t="s">
        <v>160</v>
      </c>
      <c r="B14" s="368" t="s">
        <v>241</v>
      </c>
      <c r="C14" s="382">
        <f>C13*'Wsk dyskont'!C5</f>
        <v>0</v>
      </c>
      <c r="D14" s="383">
        <f>D13*'Wsk dyskont'!D5</f>
        <v>0</v>
      </c>
      <c r="E14" s="383">
        <f>E13*'Wsk dyskont'!E5</f>
        <v>0</v>
      </c>
      <c r="F14" s="383">
        <f>F13*'Wsk dyskont'!F5</f>
        <v>0</v>
      </c>
      <c r="G14" s="383">
        <f>G13*'Wsk dyskont'!G5</f>
        <v>0</v>
      </c>
      <c r="H14" s="383">
        <f>H13*'Wsk dyskont'!H5</f>
        <v>0</v>
      </c>
      <c r="I14" s="383">
        <f>I13*'Wsk dyskont'!I5</f>
        <v>0</v>
      </c>
      <c r="J14" s="383">
        <f>J13*'Wsk dyskont'!J5</f>
        <v>0</v>
      </c>
      <c r="K14" s="383">
        <f>K13*'Wsk dyskont'!K5</f>
        <v>0</v>
      </c>
      <c r="L14" s="383">
        <f>L13*'Wsk dyskont'!L5</f>
        <v>0</v>
      </c>
      <c r="M14" s="383">
        <f>M13*'Wsk dyskont'!M5</f>
        <v>0</v>
      </c>
      <c r="N14" s="383">
        <f>N13*'Wsk dyskont'!N5</f>
        <v>0</v>
      </c>
      <c r="O14" s="383">
        <f>O13*'Wsk dyskont'!O5</f>
        <v>0</v>
      </c>
      <c r="P14" s="383">
        <f>P13*'Wsk dyskont'!P5</f>
        <v>0</v>
      </c>
      <c r="Q14" s="384">
        <f>Q13*'Wsk dyskont'!Q5</f>
        <v>0</v>
      </c>
    </row>
    <row r="15" spans="1:22" ht="27" customHeight="1">
      <c r="A15" s="366"/>
      <c r="B15" s="369" t="s">
        <v>187</v>
      </c>
      <c r="C15" s="493">
        <f>SUM(C14:Q14)</f>
        <v>0</v>
      </c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5"/>
    </row>
    <row r="16" spans="1:22" ht="15" customHeight="1">
      <c r="A16" s="366" t="s">
        <v>161</v>
      </c>
      <c r="B16" s="332" t="s">
        <v>162</v>
      </c>
      <c r="C16" s="346">
        <f>SUM(C17:C18)</f>
        <v>0</v>
      </c>
      <c r="D16" s="347">
        <f t="shared" ref="D16:Q16" si="3">SUM(D17:D18)</f>
        <v>0</v>
      </c>
      <c r="E16" s="347">
        <f t="shared" si="3"/>
        <v>0</v>
      </c>
      <c r="F16" s="347">
        <f t="shared" si="3"/>
        <v>0</v>
      </c>
      <c r="G16" s="347">
        <f t="shared" si="3"/>
        <v>0</v>
      </c>
      <c r="H16" s="347">
        <f t="shared" si="3"/>
        <v>0</v>
      </c>
      <c r="I16" s="347">
        <f t="shared" si="3"/>
        <v>0</v>
      </c>
      <c r="J16" s="347">
        <f t="shared" si="3"/>
        <v>0</v>
      </c>
      <c r="K16" s="347">
        <f t="shared" si="3"/>
        <v>0</v>
      </c>
      <c r="L16" s="347">
        <f t="shared" si="3"/>
        <v>0</v>
      </c>
      <c r="M16" s="347">
        <f t="shared" si="3"/>
        <v>0</v>
      </c>
      <c r="N16" s="347">
        <f t="shared" si="3"/>
        <v>0</v>
      </c>
      <c r="O16" s="347">
        <f t="shared" si="3"/>
        <v>0</v>
      </c>
      <c r="P16" s="347">
        <f t="shared" si="3"/>
        <v>0</v>
      </c>
      <c r="Q16" s="348">
        <f t="shared" si="3"/>
        <v>0</v>
      </c>
    </row>
    <row r="17" spans="1:22" ht="15" customHeight="1">
      <c r="A17" s="367" t="s">
        <v>163</v>
      </c>
      <c r="B17" s="329" t="s">
        <v>242</v>
      </c>
      <c r="C17" s="385">
        <f>'(B) Obliczenia własne'!B125</f>
        <v>0</v>
      </c>
      <c r="D17" s="386">
        <f>'(B) Obliczenia własne'!C125</f>
        <v>0</v>
      </c>
      <c r="E17" s="386">
        <f>'(B) Obliczenia własne'!D125</f>
        <v>0</v>
      </c>
      <c r="F17" s="386">
        <f>'(B) Obliczenia własne'!E125</f>
        <v>0</v>
      </c>
      <c r="G17" s="386">
        <f>'(B) Obliczenia własne'!F125</f>
        <v>0</v>
      </c>
      <c r="H17" s="386">
        <f>'(B) Obliczenia własne'!G125</f>
        <v>0</v>
      </c>
      <c r="I17" s="386">
        <f>'(B) Obliczenia własne'!H125</f>
        <v>0</v>
      </c>
      <c r="J17" s="386">
        <f>'(B) Obliczenia własne'!I125</f>
        <v>0</v>
      </c>
      <c r="K17" s="386">
        <f>'(B) Obliczenia własne'!J125</f>
        <v>0</v>
      </c>
      <c r="L17" s="386">
        <f>'(B) Obliczenia własne'!K125</f>
        <v>0</v>
      </c>
      <c r="M17" s="386">
        <f>'(B) Obliczenia własne'!L125</f>
        <v>0</v>
      </c>
      <c r="N17" s="386">
        <f>'(B) Obliczenia własne'!M125</f>
        <v>0</v>
      </c>
      <c r="O17" s="386">
        <f>'(B) Obliczenia własne'!N125</f>
        <v>0</v>
      </c>
      <c r="P17" s="386">
        <f>'(B) Obliczenia własne'!O125</f>
        <v>0</v>
      </c>
      <c r="Q17" s="387">
        <f>'(B) Obliczenia własne'!P125</f>
        <v>0</v>
      </c>
    </row>
    <row r="18" spans="1:22" ht="15" customHeight="1">
      <c r="A18" s="367" t="s">
        <v>192</v>
      </c>
      <c r="B18" s="333" t="s">
        <v>243</v>
      </c>
      <c r="C18" s="388">
        <f>'(B) Obliczenia własne'!B69</f>
        <v>0</v>
      </c>
      <c r="D18" s="389">
        <f>'(B) Obliczenia własne'!C69</f>
        <v>0</v>
      </c>
      <c r="E18" s="389">
        <f>'(B) Obliczenia własne'!D69</f>
        <v>0</v>
      </c>
      <c r="F18" s="389">
        <f>'(B) Obliczenia własne'!E69</f>
        <v>0</v>
      </c>
      <c r="G18" s="389">
        <f>'(B) Obliczenia własne'!F69</f>
        <v>0</v>
      </c>
      <c r="H18" s="389">
        <f>'(B) Obliczenia własne'!G69</f>
        <v>0</v>
      </c>
      <c r="I18" s="389">
        <f>'(B) Obliczenia własne'!H69</f>
        <v>0</v>
      </c>
      <c r="J18" s="389">
        <f>'(B) Obliczenia własne'!I69</f>
        <v>0</v>
      </c>
      <c r="K18" s="389">
        <f>'(B) Obliczenia własne'!J69</f>
        <v>0</v>
      </c>
      <c r="L18" s="389">
        <f>'(B) Obliczenia własne'!K69</f>
        <v>0</v>
      </c>
      <c r="M18" s="389">
        <f>'(B) Obliczenia własne'!L69</f>
        <v>0</v>
      </c>
      <c r="N18" s="389">
        <f>'(B) Obliczenia własne'!M69</f>
        <v>0</v>
      </c>
      <c r="O18" s="389">
        <f>'(B) Obliczenia własne'!N69</f>
        <v>0</v>
      </c>
      <c r="P18" s="389">
        <f>'(B) Obliczenia własne'!O69</f>
        <v>0</v>
      </c>
      <c r="Q18" s="390">
        <f>'(B) Obliczenia własne'!P69</f>
        <v>0</v>
      </c>
    </row>
    <row r="19" spans="1:22" ht="15" customHeight="1">
      <c r="A19" s="367" t="s">
        <v>189</v>
      </c>
      <c r="B19" s="333" t="s">
        <v>244</v>
      </c>
      <c r="C19" s="388">
        <f>C16*'Wsk dyskont'!C5</f>
        <v>0</v>
      </c>
      <c r="D19" s="389">
        <f>D16*'Wsk dyskont'!D5</f>
        <v>0</v>
      </c>
      <c r="E19" s="389">
        <f>E16*'Wsk dyskont'!E5</f>
        <v>0</v>
      </c>
      <c r="F19" s="389">
        <f>F16*'Wsk dyskont'!F5</f>
        <v>0</v>
      </c>
      <c r="G19" s="389">
        <f>G16*'Wsk dyskont'!G5</f>
        <v>0</v>
      </c>
      <c r="H19" s="389">
        <f>H16*'Wsk dyskont'!H5</f>
        <v>0</v>
      </c>
      <c r="I19" s="389">
        <f>I16*'Wsk dyskont'!I5</f>
        <v>0</v>
      </c>
      <c r="J19" s="389">
        <f>J16*'Wsk dyskont'!J5</f>
        <v>0</v>
      </c>
      <c r="K19" s="389">
        <f>K16*'Wsk dyskont'!K5</f>
        <v>0</v>
      </c>
      <c r="L19" s="389">
        <f>L16*'Wsk dyskont'!L5</f>
        <v>0</v>
      </c>
      <c r="M19" s="389">
        <f>M16*'Wsk dyskont'!M5</f>
        <v>0</v>
      </c>
      <c r="N19" s="389">
        <f>N16*'Wsk dyskont'!N5</f>
        <v>0</v>
      </c>
      <c r="O19" s="389">
        <f>O16*'Wsk dyskont'!O5</f>
        <v>0</v>
      </c>
      <c r="P19" s="389">
        <f>P16*'Wsk dyskont'!P5</f>
        <v>0</v>
      </c>
      <c r="Q19" s="390">
        <f>Q16*'Wsk dyskont'!Q5</f>
        <v>0</v>
      </c>
    </row>
    <row r="20" spans="1:22" ht="15" customHeight="1">
      <c r="A20" s="366" t="s">
        <v>164</v>
      </c>
      <c r="B20" s="334" t="s">
        <v>66</v>
      </c>
      <c r="C20" s="391">
        <f>SUM(C21:C22)</f>
        <v>0</v>
      </c>
      <c r="D20" s="379">
        <f t="shared" ref="D20:Q20" si="4">SUM(D21:D22)</f>
        <v>0</v>
      </c>
      <c r="E20" s="379">
        <f t="shared" si="4"/>
        <v>0</v>
      </c>
      <c r="F20" s="379">
        <f t="shared" si="4"/>
        <v>0</v>
      </c>
      <c r="G20" s="379">
        <f t="shared" si="4"/>
        <v>0</v>
      </c>
      <c r="H20" s="379">
        <f t="shared" si="4"/>
        <v>0</v>
      </c>
      <c r="I20" s="379">
        <f t="shared" si="4"/>
        <v>0</v>
      </c>
      <c r="J20" s="379">
        <f t="shared" si="4"/>
        <v>0</v>
      </c>
      <c r="K20" s="379">
        <f t="shared" si="4"/>
        <v>0</v>
      </c>
      <c r="L20" s="379">
        <f t="shared" si="4"/>
        <v>0</v>
      </c>
      <c r="M20" s="379">
        <f t="shared" si="4"/>
        <v>0</v>
      </c>
      <c r="N20" s="379">
        <f t="shared" si="4"/>
        <v>0</v>
      </c>
      <c r="O20" s="379">
        <f t="shared" si="4"/>
        <v>0</v>
      </c>
      <c r="P20" s="379">
        <f t="shared" si="4"/>
        <v>0</v>
      </c>
      <c r="Q20" s="392">
        <f t="shared" si="4"/>
        <v>0</v>
      </c>
    </row>
    <row r="21" spans="1:22" ht="15" customHeight="1">
      <c r="A21" s="367" t="s">
        <v>165</v>
      </c>
      <c r="B21" s="333" t="s">
        <v>245</v>
      </c>
      <c r="C21" s="346">
        <f>'(B) Obliczenia własne'!B228</f>
        <v>0</v>
      </c>
      <c r="D21" s="347">
        <f>'(B) Obliczenia własne'!C228</f>
        <v>0</v>
      </c>
      <c r="E21" s="347">
        <f>'(B) Obliczenia własne'!D228</f>
        <v>0</v>
      </c>
      <c r="F21" s="347">
        <f>'(B) Obliczenia własne'!E228</f>
        <v>0</v>
      </c>
      <c r="G21" s="347">
        <f>'(B) Obliczenia własne'!F228</f>
        <v>0</v>
      </c>
      <c r="H21" s="347">
        <f>'(B) Obliczenia własne'!G228</f>
        <v>0</v>
      </c>
      <c r="I21" s="347">
        <f>'(B) Obliczenia własne'!H228</f>
        <v>0</v>
      </c>
      <c r="J21" s="347">
        <f>'(B) Obliczenia własne'!I228</f>
        <v>0</v>
      </c>
      <c r="K21" s="347">
        <f>'(B) Obliczenia własne'!J228</f>
        <v>0</v>
      </c>
      <c r="L21" s="347">
        <f>'(B) Obliczenia własne'!K228</f>
        <v>0</v>
      </c>
      <c r="M21" s="347">
        <f>'(B) Obliczenia własne'!L228</f>
        <v>0</v>
      </c>
      <c r="N21" s="347">
        <f>'(B) Obliczenia własne'!M228</f>
        <v>0</v>
      </c>
      <c r="O21" s="347">
        <f>'(B) Obliczenia własne'!N228</f>
        <v>0</v>
      </c>
      <c r="P21" s="347">
        <f>'(B) Obliczenia własne'!O228</f>
        <v>0</v>
      </c>
      <c r="Q21" s="348">
        <f>'(B) Obliczenia własne'!P228</f>
        <v>0</v>
      </c>
    </row>
    <row r="22" spans="1:22" ht="15" customHeight="1">
      <c r="A22" s="364" t="s">
        <v>166</v>
      </c>
      <c r="B22" s="335"/>
      <c r="C22" s="349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1"/>
    </row>
    <row r="23" spans="1:22" ht="15" customHeight="1">
      <c r="A23" s="364" t="s">
        <v>188</v>
      </c>
      <c r="B23" s="336" t="s">
        <v>246</v>
      </c>
      <c r="C23" s="388">
        <f>C20*'Wsk dyskont'!C5</f>
        <v>0</v>
      </c>
      <c r="D23" s="389">
        <f>D20*'Wsk dyskont'!D5</f>
        <v>0</v>
      </c>
      <c r="E23" s="389">
        <f>E20*'Wsk dyskont'!E5</f>
        <v>0</v>
      </c>
      <c r="F23" s="389">
        <f>F20*'Wsk dyskont'!F5</f>
        <v>0</v>
      </c>
      <c r="G23" s="389">
        <f>G20*'Wsk dyskont'!G5</f>
        <v>0</v>
      </c>
      <c r="H23" s="389">
        <f>H20*'Wsk dyskont'!H5</f>
        <v>0</v>
      </c>
      <c r="I23" s="389">
        <f>I20*'Wsk dyskont'!I5</f>
        <v>0</v>
      </c>
      <c r="J23" s="389">
        <f>J20*'Wsk dyskont'!J5</f>
        <v>0</v>
      </c>
      <c r="K23" s="389">
        <f>K20*'Wsk dyskont'!K5</f>
        <v>0</v>
      </c>
      <c r="L23" s="389">
        <f>L20*'Wsk dyskont'!L5</f>
        <v>0</v>
      </c>
      <c r="M23" s="389">
        <f>M20*'Wsk dyskont'!M5</f>
        <v>0</v>
      </c>
      <c r="N23" s="389">
        <f>N20*'Wsk dyskont'!N5</f>
        <v>0</v>
      </c>
      <c r="O23" s="389">
        <f>O20*'Wsk dyskont'!O5</f>
        <v>0</v>
      </c>
      <c r="P23" s="389">
        <f>P20*'Wsk dyskont'!P5</f>
        <v>0</v>
      </c>
      <c r="Q23" s="390">
        <f>Q20*'Wsk dyskont'!Q5</f>
        <v>0</v>
      </c>
    </row>
    <row r="24" spans="1:22" ht="15" customHeight="1">
      <c r="A24" s="363" t="s">
        <v>167</v>
      </c>
      <c r="B24" s="337" t="s">
        <v>67</v>
      </c>
      <c r="C24" s="393">
        <f>'(B) Obliczenia własne'!B70</f>
        <v>0</v>
      </c>
      <c r="D24" s="394">
        <f>'(B) Obliczenia własne'!C70</f>
        <v>0</v>
      </c>
      <c r="E24" s="394">
        <f>'(B) Obliczenia własne'!D70</f>
        <v>0</v>
      </c>
      <c r="F24" s="394">
        <f>'(B) Obliczenia własne'!E70</f>
        <v>0</v>
      </c>
      <c r="G24" s="394">
        <f>'(B) Obliczenia własne'!F70</f>
        <v>0</v>
      </c>
      <c r="H24" s="394">
        <f>'(B) Obliczenia własne'!G70</f>
        <v>0</v>
      </c>
      <c r="I24" s="394">
        <f>'(B) Obliczenia własne'!H70</f>
        <v>0</v>
      </c>
      <c r="J24" s="394">
        <f>'(B) Obliczenia własne'!I70</f>
        <v>0</v>
      </c>
      <c r="K24" s="394">
        <f>'(B) Obliczenia własne'!J70</f>
        <v>0</v>
      </c>
      <c r="L24" s="394">
        <f>'(B) Obliczenia własne'!K70</f>
        <v>0</v>
      </c>
      <c r="M24" s="394">
        <f>'(B) Obliczenia własne'!L70</f>
        <v>0</v>
      </c>
      <c r="N24" s="394">
        <f>'(B) Obliczenia własne'!M70</f>
        <v>0</v>
      </c>
      <c r="O24" s="394">
        <f>'(B) Obliczenia własne'!N70</f>
        <v>0</v>
      </c>
      <c r="P24" s="394">
        <f>'(B) Obliczenia własne'!O70</f>
        <v>0</v>
      </c>
      <c r="Q24" s="395">
        <f>'(B) Obliczenia własne'!P70</f>
        <v>0</v>
      </c>
    </row>
    <row r="25" spans="1:22" ht="15" customHeight="1">
      <c r="A25" s="366" t="s">
        <v>168</v>
      </c>
      <c r="B25" s="334" t="s">
        <v>68</v>
      </c>
      <c r="C25" s="396">
        <f>+C20-C16-C13</f>
        <v>0</v>
      </c>
      <c r="D25" s="397">
        <f t="shared" ref="D25:Q25" si="5">+D20-D16-D13</f>
        <v>0</v>
      </c>
      <c r="E25" s="397">
        <f t="shared" si="5"/>
        <v>0</v>
      </c>
      <c r="F25" s="397">
        <f t="shared" si="5"/>
        <v>0</v>
      </c>
      <c r="G25" s="397">
        <f t="shared" si="5"/>
        <v>0</v>
      </c>
      <c r="H25" s="397">
        <f t="shared" si="5"/>
        <v>0</v>
      </c>
      <c r="I25" s="397">
        <f t="shared" si="5"/>
        <v>0</v>
      </c>
      <c r="J25" s="397">
        <f t="shared" si="5"/>
        <v>0</v>
      </c>
      <c r="K25" s="397">
        <f t="shared" si="5"/>
        <v>0</v>
      </c>
      <c r="L25" s="397">
        <f t="shared" si="5"/>
        <v>0</v>
      </c>
      <c r="M25" s="397">
        <f t="shared" si="5"/>
        <v>0</v>
      </c>
      <c r="N25" s="397">
        <f t="shared" si="5"/>
        <v>0</v>
      </c>
      <c r="O25" s="397">
        <f t="shared" si="5"/>
        <v>0</v>
      </c>
      <c r="P25" s="397">
        <f t="shared" si="5"/>
        <v>0</v>
      </c>
      <c r="Q25" s="398">
        <f t="shared" si="5"/>
        <v>0</v>
      </c>
    </row>
    <row r="26" spans="1:22" ht="15" customHeight="1">
      <c r="A26" s="366" t="s">
        <v>169</v>
      </c>
      <c r="B26" s="370" t="s">
        <v>247</v>
      </c>
      <c r="C26" s="496">
        <f>SUM(C23:Q23)</f>
        <v>0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8"/>
    </row>
    <row r="27" spans="1:22" ht="15" customHeight="1">
      <c r="A27" s="366" t="s">
        <v>170</v>
      </c>
      <c r="B27" s="370" t="s">
        <v>244</v>
      </c>
      <c r="C27" s="499">
        <f>SUM(C19:Q19)</f>
        <v>0</v>
      </c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1"/>
    </row>
    <row r="28" spans="1:22" ht="15" customHeight="1">
      <c r="A28" s="366" t="s">
        <v>171</v>
      </c>
      <c r="B28" s="370" t="s">
        <v>248</v>
      </c>
      <c r="C28" s="499">
        <f>Q24*'Wsk dyskont'!Q5</f>
        <v>0</v>
      </c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1"/>
    </row>
    <row r="29" spans="1:22" ht="15" customHeight="1">
      <c r="A29" s="366" t="s">
        <v>172</v>
      </c>
      <c r="B29" s="371" t="s">
        <v>277</v>
      </c>
      <c r="C29" s="499">
        <f>C26-C27+C28</f>
        <v>0</v>
      </c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1"/>
    </row>
    <row r="30" spans="1:22">
      <c r="A30" s="1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2"/>
      <c r="S30" s="81"/>
      <c r="T30" s="81"/>
      <c r="U30" s="81"/>
      <c r="V30" s="81"/>
    </row>
    <row r="31" spans="1:22" ht="24" customHeight="1">
      <c r="A31" s="1"/>
      <c r="B31" s="476" t="s">
        <v>63</v>
      </c>
      <c r="C31" s="476"/>
      <c r="D31" s="476"/>
      <c r="E31" s="476"/>
      <c r="F31" s="6" t="s">
        <v>10</v>
      </c>
      <c r="G31" s="508">
        <v>0.04</v>
      </c>
      <c r="H31" s="508"/>
      <c r="I31" s="508"/>
      <c r="J31" s="83"/>
      <c r="K31" s="83"/>
      <c r="L31" s="83"/>
      <c r="M31" s="83"/>
      <c r="N31" s="83"/>
      <c r="O31" s="83"/>
      <c r="P31" s="83"/>
      <c r="Q31" s="83"/>
      <c r="R31" s="514"/>
      <c r="S31" s="514"/>
      <c r="T31" s="514"/>
      <c r="U31" s="514"/>
      <c r="V31" s="84"/>
    </row>
    <row r="32" spans="1:22">
      <c r="A32" s="1"/>
      <c r="B32" s="352"/>
      <c r="C32" s="353"/>
      <c r="D32" s="353"/>
      <c r="E32" s="353"/>
      <c r="F32" s="81"/>
      <c r="G32" s="352"/>
      <c r="H32" s="352"/>
      <c r="I32" s="352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ht="24" customHeight="1">
      <c r="A33" s="1"/>
      <c r="B33" s="476" t="s">
        <v>278</v>
      </c>
      <c r="C33" s="476"/>
      <c r="D33" s="476"/>
      <c r="E33" s="476"/>
      <c r="F33" s="6" t="s">
        <v>10</v>
      </c>
      <c r="G33" s="492" t="e">
        <f>ROUND(IF(((C15-C29)/C15)&gt;1,1,(C15-C29)/C15),4)</f>
        <v>#DIV/0!</v>
      </c>
      <c r="H33" s="492"/>
      <c r="I33" s="492"/>
      <c r="J33" s="102"/>
      <c r="K33" s="7"/>
      <c r="L33" s="483" t="s">
        <v>279</v>
      </c>
      <c r="M33" s="484"/>
      <c r="N33" s="484"/>
      <c r="O33" s="484"/>
      <c r="P33" s="485"/>
      <c r="Q33" s="359" t="s">
        <v>10</v>
      </c>
      <c r="R33" s="480" t="s">
        <v>268</v>
      </c>
      <c r="S33" s="481"/>
      <c r="T33" s="481"/>
      <c r="U33" s="482"/>
      <c r="V33" s="85"/>
    </row>
    <row r="34" spans="1:22">
      <c r="A34" s="1"/>
      <c r="B34" s="354"/>
      <c r="C34" s="354"/>
      <c r="D34" s="354"/>
      <c r="E34" s="354"/>
      <c r="F34" s="7"/>
      <c r="G34" s="357"/>
      <c r="H34" s="357"/>
      <c r="I34" s="357"/>
      <c r="J34" s="7"/>
      <c r="K34" s="7"/>
      <c r="L34" s="360"/>
      <c r="M34" s="360"/>
      <c r="N34" s="360"/>
      <c r="O34" s="360"/>
      <c r="P34" s="360"/>
      <c r="Q34" s="361"/>
      <c r="R34" s="361"/>
      <c r="S34" s="361"/>
      <c r="T34" s="361"/>
      <c r="U34" s="361"/>
      <c r="V34" s="7"/>
    </row>
    <row r="35" spans="1:22" ht="24" customHeight="1">
      <c r="A35" s="1"/>
      <c r="B35" s="509" t="s">
        <v>69</v>
      </c>
      <c r="C35" s="509"/>
      <c r="D35" s="509"/>
      <c r="E35" s="509"/>
      <c r="F35" s="8" t="s">
        <v>10</v>
      </c>
      <c r="G35" s="479">
        <f>'(B) Obliczenia własne'!R39</f>
        <v>0</v>
      </c>
      <c r="H35" s="479"/>
      <c r="I35" s="479"/>
      <c r="J35" s="9"/>
      <c r="K35" s="9"/>
      <c r="L35" s="486" t="s">
        <v>280</v>
      </c>
      <c r="M35" s="487"/>
      <c r="N35" s="487"/>
      <c r="O35" s="487"/>
      <c r="P35" s="488"/>
      <c r="Q35" s="359" t="s">
        <v>10</v>
      </c>
      <c r="R35" s="489" t="e">
        <f>G35*G33</f>
        <v>#DIV/0!</v>
      </c>
      <c r="S35" s="490"/>
      <c r="T35" s="490"/>
      <c r="U35" s="491"/>
      <c r="V35" s="10"/>
    </row>
    <row r="36" spans="1:22">
      <c r="A36" s="1"/>
      <c r="B36" s="355"/>
      <c r="C36" s="356"/>
      <c r="D36" s="356"/>
      <c r="E36" s="356"/>
      <c r="F36" s="83"/>
      <c r="G36" s="358"/>
      <c r="H36" s="358"/>
      <c r="I36" s="358"/>
      <c r="J36" s="83"/>
      <c r="K36" s="83"/>
      <c r="L36" s="356"/>
      <c r="M36" s="356"/>
      <c r="N36" s="356"/>
      <c r="O36" s="356"/>
      <c r="P36" s="356"/>
      <c r="Q36" s="358"/>
      <c r="R36" s="358"/>
      <c r="S36" s="358"/>
      <c r="T36" s="358"/>
      <c r="U36" s="358"/>
      <c r="V36" s="86"/>
    </row>
    <row r="37" spans="1:22" ht="24" customHeight="1">
      <c r="A37" s="1"/>
      <c r="B37" s="509" t="s">
        <v>182</v>
      </c>
      <c r="C37" s="509"/>
      <c r="D37" s="509"/>
      <c r="E37" s="509"/>
      <c r="F37" s="11" t="s">
        <v>10</v>
      </c>
      <c r="G37" s="479" t="e">
        <f>ROUND(G35*R33,2)</f>
        <v>#VALUE!</v>
      </c>
      <c r="H37" s="479"/>
      <c r="I37" s="479"/>
      <c r="J37" s="83"/>
      <c r="K37" s="83"/>
      <c r="L37" s="478" t="s">
        <v>183</v>
      </c>
      <c r="M37" s="478"/>
      <c r="N37" s="478"/>
      <c r="O37" s="478"/>
      <c r="P37" s="478"/>
      <c r="Q37" s="362" t="s">
        <v>10</v>
      </c>
      <c r="R37" s="477" t="e">
        <f>ROUNDDOWN((IF(IF(ISERROR(R35*R33),"",(R35*R33))&gt;G37,G37,IF(ISERROR(R35*R33),"",(R35*R33)))),2)</f>
        <v>#VALUE!</v>
      </c>
      <c r="S37" s="477"/>
      <c r="T37" s="477"/>
      <c r="U37" s="477"/>
      <c r="V37" s="10"/>
    </row>
    <row r="38" spans="1:22">
      <c r="A38" s="1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8"/>
      <c r="M38" s="1"/>
      <c r="N38" s="1"/>
      <c r="O38" s="1"/>
      <c r="P38" s="1"/>
      <c r="Q38" s="12"/>
      <c r="R38" s="1"/>
      <c r="S38" s="1"/>
      <c r="T38" s="1"/>
      <c r="U38" s="1"/>
      <c r="V38" s="89"/>
    </row>
    <row r="39" spans="1:22">
      <c r="A39" s="1"/>
      <c r="B39" s="90"/>
      <c r="C39" s="1"/>
      <c r="D39" s="1"/>
      <c r="E39" s="1"/>
      <c r="F39" s="1"/>
      <c r="G39" s="510"/>
      <c r="H39" s="510"/>
      <c r="I39" s="510"/>
      <c r="J39" s="1"/>
      <c r="K39" s="1"/>
      <c r="M39" s="1"/>
      <c r="N39" s="1"/>
      <c r="O39" s="1"/>
      <c r="P39" s="1"/>
      <c r="Q39" s="12"/>
      <c r="R39" s="1"/>
      <c r="S39" s="1"/>
      <c r="T39" s="1"/>
      <c r="U39" s="1"/>
      <c r="V39" s="1"/>
    </row>
    <row r="40" spans="1:22">
      <c r="B40" s="4"/>
      <c r="C40" s="4"/>
      <c r="D40" s="4"/>
      <c r="E40" s="4"/>
      <c r="F40" s="4"/>
      <c r="G40" s="4"/>
      <c r="H40" s="4"/>
      <c r="I40" s="4"/>
      <c r="J40" s="4"/>
      <c r="L40" s="12"/>
    </row>
    <row r="41" spans="1:22" ht="35.25" customHeight="1">
      <c r="B41" s="511" t="s">
        <v>258</v>
      </c>
      <c r="C41" s="512"/>
      <c r="D41" s="512"/>
      <c r="E41" s="512"/>
      <c r="F41" s="512"/>
      <c r="G41" s="512"/>
      <c r="H41" s="512"/>
      <c r="I41" s="513"/>
      <c r="J41" s="4"/>
    </row>
    <row r="42" spans="1:22" ht="13.5" customHeight="1">
      <c r="A42" s="13"/>
      <c r="B42" s="137"/>
      <c r="C42" s="137"/>
      <c r="D42" s="137"/>
      <c r="E42" s="137"/>
      <c r="F42" s="326"/>
      <c r="G42" s="137"/>
      <c r="H42" s="137"/>
      <c r="I42" s="137"/>
      <c r="J42" s="4"/>
    </row>
    <row r="43" spans="1:22" ht="26.25" customHeight="1">
      <c r="B43" s="505" t="s">
        <v>253</v>
      </c>
      <c r="C43" s="505"/>
      <c r="D43" s="505"/>
      <c r="E43" s="505"/>
      <c r="F43" s="136"/>
      <c r="G43" s="507"/>
      <c r="H43" s="507"/>
      <c r="I43" s="507"/>
      <c r="J43" s="4"/>
    </row>
    <row r="44" spans="1:22" ht="25.5" customHeight="1">
      <c r="B44" s="505" t="s">
        <v>254</v>
      </c>
      <c r="C44" s="505"/>
      <c r="D44" s="505"/>
      <c r="E44" s="505"/>
      <c r="F44" s="13"/>
      <c r="G44" s="502" t="e">
        <f>R37</f>
        <v>#VALUE!</v>
      </c>
      <c r="H44" s="502"/>
      <c r="I44" s="502"/>
      <c r="J44" s="4"/>
    </row>
    <row r="45" spans="1:22" ht="25.5" customHeight="1">
      <c r="B45" s="504" t="s">
        <v>255</v>
      </c>
      <c r="C45" s="504"/>
      <c r="D45" s="504"/>
      <c r="E45" s="504"/>
      <c r="F45" s="136"/>
      <c r="G45" s="502" t="e">
        <f>IF(G43&gt;G44,G44,R35*G46)</f>
        <v>#VALUE!</v>
      </c>
      <c r="H45" s="502"/>
      <c r="I45" s="502"/>
      <c r="J45" s="4"/>
    </row>
    <row r="46" spans="1:22" ht="31.5" customHeight="1">
      <c r="B46" s="505" t="s">
        <v>256</v>
      </c>
      <c r="C46" s="505"/>
      <c r="D46" s="505"/>
      <c r="E46" s="505"/>
      <c r="F46" s="13"/>
      <c r="G46" s="503" t="e">
        <f>ROUNDDOWN(IF(G43&gt;G44,R33,G43/R35),4)</f>
        <v>#VALUE!</v>
      </c>
      <c r="H46" s="503"/>
      <c r="I46" s="503"/>
      <c r="J46" s="4"/>
      <c r="K46" s="4"/>
    </row>
    <row r="47" spans="1:22" ht="23.25" customHeight="1">
      <c r="B47" s="138"/>
      <c r="C47" s="138"/>
      <c r="D47" s="138"/>
      <c r="E47" s="138"/>
      <c r="F47" s="13"/>
      <c r="G47" s="139"/>
      <c r="H47" s="139"/>
      <c r="I47" s="139"/>
      <c r="J47" s="4"/>
      <c r="K47" s="4"/>
    </row>
    <row r="48" spans="1:22" ht="38.25" customHeight="1">
      <c r="B48" s="473" t="s">
        <v>282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</row>
    <row r="49" spans="2:12" ht="21" customHeight="1">
      <c r="B49" s="399"/>
      <c r="C49" s="474" t="s">
        <v>78</v>
      </c>
      <c r="D49" s="475"/>
      <c r="E49" s="474" t="s">
        <v>79</v>
      </c>
      <c r="F49" s="475"/>
      <c r="G49" s="474" t="s">
        <v>80</v>
      </c>
      <c r="H49" s="475"/>
      <c r="I49" s="474" t="s">
        <v>81</v>
      </c>
      <c r="J49" s="475"/>
      <c r="K49" s="474" t="s">
        <v>97</v>
      </c>
      <c r="L49" s="475"/>
    </row>
    <row r="50" spans="2:12" ht="27" customHeight="1">
      <c r="B50" s="400" t="s">
        <v>105</v>
      </c>
      <c r="C50" s="471">
        <f>'(B) Obliczenia własne'!C76</f>
        <v>0</v>
      </c>
      <c r="D50" s="472"/>
      <c r="E50" s="471">
        <f>'(B) Obliczenia własne'!D76</f>
        <v>0</v>
      </c>
      <c r="F50" s="472"/>
      <c r="G50" s="471">
        <f>'(B) Obliczenia własne'!E76</f>
        <v>0</v>
      </c>
      <c r="H50" s="472"/>
      <c r="I50" s="471">
        <f>'(B) Obliczenia własne'!F76</f>
        <v>0</v>
      </c>
      <c r="J50" s="472"/>
      <c r="K50" s="471">
        <f>SUM(C50:J50)</f>
        <v>0</v>
      </c>
      <c r="L50" s="472"/>
    </row>
    <row r="51" spans="2:12" ht="33" customHeight="1">
      <c r="B51" s="401" t="s">
        <v>283</v>
      </c>
      <c r="C51" s="471" t="e">
        <f>ROUND(C50*G33,2)</f>
        <v>#DIV/0!</v>
      </c>
      <c r="D51" s="472"/>
      <c r="E51" s="471" t="e">
        <f>ROUND(E50*G33,2)</f>
        <v>#DIV/0!</v>
      </c>
      <c r="F51" s="472"/>
      <c r="G51" s="471" t="e">
        <f>ROUND(G50*G33,2)</f>
        <v>#DIV/0!</v>
      </c>
      <c r="H51" s="472"/>
      <c r="I51" s="471" t="e">
        <f>ROUND(I50*G33,2)</f>
        <v>#DIV/0!</v>
      </c>
      <c r="J51" s="472"/>
      <c r="K51" s="471" t="e">
        <f>ROUND(K50*G33,2)</f>
        <v>#DIV/0!</v>
      </c>
      <c r="L51" s="472"/>
    </row>
    <row r="52" spans="2:12" ht="27" customHeight="1">
      <c r="B52" s="402" t="s">
        <v>113</v>
      </c>
      <c r="C52" s="469" t="e">
        <f>ROUND(C50*G33*$G$46,2)</f>
        <v>#DIV/0!</v>
      </c>
      <c r="D52" s="470"/>
      <c r="E52" s="469" t="e">
        <f>ROUND(E50*G33*$G$46,2)</f>
        <v>#DIV/0!</v>
      </c>
      <c r="F52" s="470"/>
      <c r="G52" s="469" t="e">
        <f>ROUND(G50*G33*$G$46,2)</f>
        <v>#DIV/0!</v>
      </c>
      <c r="H52" s="470"/>
      <c r="I52" s="469" t="e">
        <f>ROUND(I50*G33*$G$46,2)</f>
        <v>#DIV/0!</v>
      </c>
      <c r="J52" s="470"/>
      <c r="K52" s="469" t="e">
        <f>IF(G46=R33,ROUNDDOWN(K50*G33*G46,2),ROUND(K50*G33*$G$46,2))</f>
        <v>#VALUE!</v>
      </c>
      <c r="L52" s="470"/>
    </row>
  </sheetData>
  <sheetProtection selectLockedCells="1" selectUnlockedCells="1"/>
  <mergeCells count="52">
    <mergeCell ref="G45:I45"/>
    <mergeCell ref="G46:I46"/>
    <mergeCell ref="B45:E45"/>
    <mergeCell ref="B46:E46"/>
    <mergeCell ref="A3:V3"/>
    <mergeCell ref="G43:I43"/>
    <mergeCell ref="G44:I44"/>
    <mergeCell ref="G31:I31"/>
    <mergeCell ref="B33:E33"/>
    <mergeCell ref="B37:E37"/>
    <mergeCell ref="B35:E35"/>
    <mergeCell ref="G39:I39"/>
    <mergeCell ref="B41:I41"/>
    <mergeCell ref="B43:E43"/>
    <mergeCell ref="B44:E44"/>
    <mergeCell ref="R31:U31"/>
    <mergeCell ref="C15:Q15"/>
    <mergeCell ref="C26:Q26"/>
    <mergeCell ref="C27:Q27"/>
    <mergeCell ref="C28:Q28"/>
    <mergeCell ref="C29:Q29"/>
    <mergeCell ref="B31:E31"/>
    <mergeCell ref="R37:U37"/>
    <mergeCell ref="L37:P37"/>
    <mergeCell ref="G37:I37"/>
    <mergeCell ref="R33:U33"/>
    <mergeCell ref="L33:P33"/>
    <mergeCell ref="G35:I35"/>
    <mergeCell ref="L35:P35"/>
    <mergeCell ref="R35:U35"/>
    <mergeCell ref="G33:I33"/>
    <mergeCell ref="B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'Wsk dyskont'!$B$11:$B$14</xm:f>
          </x14:formula1>
          <xm:sqref>R33:U33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4"/>
  <sheetViews>
    <sheetView workbookViewId="0">
      <selection activeCell="B14" sqref="B14"/>
    </sheetView>
  </sheetViews>
  <sheetFormatPr defaultRowHeight="12.75"/>
  <cols>
    <col min="2" max="2" width="18.140625" customWidth="1"/>
    <col min="3" max="3" width="15.7109375" customWidth="1"/>
    <col min="4" max="6" width="9.140625" customWidth="1"/>
    <col min="8" max="10" width="9.140625" customWidth="1"/>
  </cols>
  <sheetData>
    <row r="3" spans="2:17" ht="38.25" customHeight="1">
      <c r="B3" s="515" t="s">
        <v>185</v>
      </c>
      <c r="C3" s="516"/>
    </row>
    <row r="4" spans="2:17">
      <c r="B4" s="97" t="s">
        <v>184</v>
      </c>
      <c r="C4" s="99">
        <v>0</v>
      </c>
      <c r="D4" s="100">
        <v>1</v>
      </c>
      <c r="E4" s="100">
        <v>2</v>
      </c>
      <c r="F4" s="100">
        <v>3</v>
      </c>
      <c r="G4" s="100">
        <v>4</v>
      </c>
      <c r="H4" s="100">
        <v>5</v>
      </c>
      <c r="I4" s="100">
        <v>6</v>
      </c>
      <c r="J4" s="100">
        <v>7</v>
      </c>
      <c r="K4" s="100">
        <v>8</v>
      </c>
      <c r="L4" s="100">
        <v>9</v>
      </c>
      <c r="M4" s="100">
        <v>10</v>
      </c>
      <c r="N4" s="100">
        <v>11</v>
      </c>
      <c r="O4" s="100">
        <v>12</v>
      </c>
      <c r="P4" s="100">
        <v>13</v>
      </c>
      <c r="Q4" s="100">
        <v>14</v>
      </c>
    </row>
    <row r="5" spans="2:17">
      <c r="B5" s="98" t="s">
        <v>186</v>
      </c>
      <c r="C5" s="101">
        <f t="shared" ref="C5:Q5" si="0">1/(1+0.04)^C4</f>
        <v>1</v>
      </c>
      <c r="D5" s="101">
        <f t="shared" si="0"/>
        <v>0.96153846153846145</v>
      </c>
      <c r="E5" s="101">
        <f t="shared" si="0"/>
        <v>0.92455621301775137</v>
      </c>
      <c r="F5" s="101">
        <f t="shared" si="0"/>
        <v>0.88899635867091487</v>
      </c>
      <c r="G5" s="101">
        <f t="shared" si="0"/>
        <v>0.85480419102972571</v>
      </c>
      <c r="H5" s="101">
        <f t="shared" si="0"/>
        <v>0.82192710675935154</v>
      </c>
      <c r="I5" s="101">
        <f t="shared" si="0"/>
        <v>0.79031452573014571</v>
      </c>
      <c r="J5" s="101">
        <f t="shared" si="0"/>
        <v>0.75991781320206331</v>
      </c>
      <c r="K5" s="101">
        <f t="shared" si="0"/>
        <v>0.73069020500198378</v>
      </c>
      <c r="L5" s="101">
        <f t="shared" si="0"/>
        <v>0.70258673557883045</v>
      </c>
      <c r="M5" s="101">
        <f t="shared" si="0"/>
        <v>0.67556416882579851</v>
      </c>
      <c r="N5" s="101">
        <f t="shared" si="0"/>
        <v>0.6495809315632679</v>
      </c>
      <c r="O5" s="101">
        <f t="shared" si="0"/>
        <v>0.62459704958006512</v>
      </c>
      <c r="P5" s="101">
        <f t="shared" si="0"/>
        <v>0.600574086134678</v>
      </c>
      <c r="Q5" s="101">
        <f t="shared" si="0"/>
        <v>0.57747508282180582</v>
      </c>
    </row>
    <row r="10" spans="2:17">
      <c r="B10" t="s">
        <v>259</v>
      </c>
    </row>
    <row r="11" spans="2:17">
      <c r="B11" t="s">
        <v>268</v>
      </c>
    </row>
    <row r="12" spans="2:17">
      <c r="B12" s="142">
        <v>0.8</v>
      </c>
    </row>
    <row r="13" spans="2:17">
      <c r="B13" s="142">
        <v>0.82499999999999996</v>
      </c>
    </row>
    <row r="14" spans="2:17">
      <c r="B14" s="142">
        <v>0.85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(A) Założenia</vt:lpstr>
      <vt:lpstr>(B) Obliczenia własne</vt:lpstr>
      <vt:lpstr>(C) Luka finansowa</vt:lpstr>
      <vt:lpstr>Wsk dyskont</vt:lpstr>
      <vt:lpstr>__xlnm.Print_Area</vt:lpstr>
      <vt:lpstr>'(A) Założenia'!Obszar_wydruku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2016-10-12T10:38:16Z</dcterms:created>
  <dcterms:modified xsi:type="dcterms:W3CDTF">2017-11-08T13:58:13Z</dcterms:modified>
</cp:coreProperties>
</file>